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11760"/>
  </bookViews>
  <sheets>
    <sheet name="Сводная смета" sheetId="1" r:id="rId1"/>
    <sheet name="См№1 ПР" sheetId="7" r:id="rId2"/>
    <sheet name="См№2 ТОП" sheetId="9" r:id="rId3"/>
    <sheet name="См№3 ГЕО" sheetId="3" r:id="rId4"/>
    <sheet name="6 Межевание" sheetId="8" r:id="rId5"/>
    <sheet name="5 Кадастр" sheetId="10" r:id="rId6"/>
    <sheet name="Экспертиза" sheetId="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</externalReferences>
  <definedNames>
    <definedName name="\AUTOEXEC" localSheetId="5">#REF!</definedName>
    <definedName name="\AUTOEXEC">#REF!</definedName>
    <definedName name="\k" localSheetId="5">#REF!</definedName>
    <definedName name="\k">#REF!</definedName>
    <definedName name="\m" localSheetId="5">#REF!</definedName>
    <definedName name="\m">#REF!</definedName>
    <definedName name="\m1" localSheetId="5">#REF!</definedName>
    <definedName name="\m1">#REF!</definedName>
    <definedName name="\n" localSheetId="5">#REF!</definedName>
    <definedName name="\n">#REF!</definedName>
    <definedName name="\s" localSheetId="5">#REF!</definedName>
    <definedName name="\s">#REF!</definedName>
    <definedName name="\z" localSheetId="5">#REF!</definedName>
    <definedName name="\z">#REF!</definedName>
    <definedName name="_______________a2" localSheetId="5">#REF!</definedName>
    <definedName name="_______________a2">#REF!</definedName>
    <definedName name="____________a2" localSheetId="5">#REF!</definedName>
    <definedName name="____________a2">#REF!</definedName>
    <definedName name="___________a2" localSheetId="5">#REF!</definedName>
    <definedName name="___________a2">#REF!</definedName>
    <definedName name="__________a2" localSheetId="5">#REF!</definedName>
    <definedName name="__________a2">#REF!</definedName>
    <definedName name="_________a2" localSheetId="5">#REF!</definedName>
    <definedName name="_________a2">#REF!</definedName>
    <definedName name="_________A65560" localSheetId="5">[1]График!#REF!</definedName>
    <definedName name="_________A65560">[1]График!#REF!</definedName>
    <definedName name="_________E65560" localSheetId="5">[1]График!#REF!</definedName>
    <definedName name="_________E65560">[1]График!#REF!</definedName>
    <definedName name="________a2" localSheetId="5">#REF!</definedName>
    <definedName name="________a2">#REF!</definedName>
    <definedName name="_______A65560" localSheetId="5">[2]График!#REF!</definedName>
    <definedName name="_______A65560">[2]График!#REF!</definedName>
    <definedName name="_______E65560" localSheetId="5">[2]График!#REF!</definedName>
    <definedName name="_______E65560">[2]График!#REF!</definedName>
    <definedName name="______a2" localSheetId="5">#REF!</definedName>
    <definedName name="______a2">#REF!</definedName>
    <definedName name="______A65560" localSheetId="5">[1]График!#REF!</definedName>
    <definedName name="______A65560">[1]График!#REF!</definedName>
    <definedName name="______E65560" localSheetId="5">[1]График!#REF!</definedName>
    <definedName name="______E65560">[1]График!#REF!</definedName>
    <definedName name="_____a2" localSheetId="5">#REF!</definedName>
    <definedName name="_____a2">#REF!</definedName>
    <definedName name="_____A65560" localSheetId="5">[2]График!#REF!</definedName>
    <definedName name="_____A65560">[2]График!#REF!</definedName>
    <definedName name="_____E65560" localSheetId="5">[2]График!#REF!</definedName>
    <definedName name="_____E65560">[2]График!#REF!</definedName>
    <definedName name="____a2" localSheetId="5">#REF!</definedName>
    <definedName name="____a2">#REF!</definedName>
    <definedName name="____A65560" localSheetId="5">[2]График!#REF!</definedName>
    <definedName name="____A65560">[2]График!#REF!</definedName>
    <definedName name="____E65560" localSheetId="5">[2]График!#REF!</definedName>
    <definedName name="____E65560">[2]График!#REF!</definedName>
    <definedName name="___a2" localSheetId="5">#REF!</definedName>
    <definedName name="___a2">#REF!</definedName>
    <definedName name="___A65560" localSheetId="5">[2]График!#REF!</definedName>
    <definedName name="___A65560">[2]График!#REF!</definedName>
    <definedName name="___E65560" localSheetId="5">[2]График!#REF!</definedName>
    <definedName name="___E65560">[2]График!#REF!</definedName>
    <definedName name="___k116" localSheetId="5">'[3]Зап-3- СЦБ'!#REF!</definedName>
    <definedName name="___k116">'[3]Зап-3- СЦБ'!#REF!</definedName>
    <definedName name="___k121" localSheetId="5">'[3]Зап-3- СЦБ'!#REF!</definedName>
    <definedName name="___k121">'[3]Зап-3- СЦБ'!#REF!</definedName>
    <definedName name="___xlfn.BAHTTEXT" hidden="1">#NAME?</definedName>
    <definedName name="__1_3" localSheetId="5">'[4]См-2 проектн'!#REF!</definedName>
    <definedName name="__1_3">'[4]См-2 проектн'!#REF!</definedName>
    <definedName name="__1Excel_BuiltIn_Print_Area_4_1" localSheetId="5">#REF!</definedName>
    <definedName name="__1Excel_BuiltIn_Print_Area_4_1">#REF!</definedName>
    <definedName name="__a2" localSheetId="5">#REF!</definedName>
    <definedName name="__a2">#REF!</definedName>
    <definedName name="__A65560" localSheetId="5">[2]График!#REF!</definedName>
    <definedName name="__A65560">[2]График!#REF!</definedName>
    <definedName name="__ajy29" localSheetId="5">#REF!</definedName>
    <definedName name="__ajy29">#REF!</definedName>
    <definedName name="__crd1" localSheetId="5">#REF!</definedName>
    <definedName name="__crd1">#REF!</definedName>
    <definedName name="__crd125" localSheetId="5">#REF!</definedName>
    <definedName name="__crd125">#REF!</definedName>
    <definedName name="__crd126" localSheetId="5">#REF!</definedName>
    <definedName name="__crd126">#REF!</definedName>
    <definedName name="__crd127" localSheetId="5">#REF!</definedName>
    <definedName name="__crd127">#REF!</definedName>
    <definedName name="__crd2" localSheetId="5">#REF!</definedName>
    <definedName name="__crd2">#REF!</definedName>
    <definedName name="__crd3" localSheetId="5">#REF!</definedName>
    <definedName name="__crd3">#REF!</definedName>
    <definedName name="__crd444" localSheetId="5">#REF!</definedName>
    <definedName name="__crd444">#REF!</definedName>
    <definedName name="__E65560" localSheetId="5">[2]График!#REF!</definedName>
    <definedName name="__E65560">[2]График!#REF!</definedName>
    <definedName name="__njy125" localSheetId="5">#REF!</definedName>
    <definedName name="__njy125">#REF!</definedName>
    <definedName name="__njy126" localSheetId="5">#REF!</definedName>
    <definedName name="__njy126">#REF!</definedName>
    <definedName name="__njy127" localSheetId="5">#REF!</definedName>
    <definedName name="__njy127">#REF!</definedName>
    <definedName name="__njy2" localSheetId="5">#REF!</definedName>
    <definedName name="__njy2">#REF!</definedName>
    <definedName name="__njy3" localSheetId="5">#REF!</definedName>
    <definedName name="__njy3">#REF!</definedName>
    <definedName name="__njy333" localSheetId="5">#REF!</definedName>
    <definedName name="__njy333">#REF!</definedName>
    <definedName name="__njy444" localSheetId="5">#REF!</definedName>
    <definedName name="__njy444">#REF!</definedName>
    <definedName name="__noy1" localSheetId="5">#REF!</definedName>
    <definedName name="__noy1">#REF!</definedName>
    <definedName name="__reb125" localSheetId="5">#REF!</definedName>
    <definedName name="__reb125">#REF!</definedName>
    <definedName name="__reb126" localSheetId="5">#REF!</definedName>
    <definedName name="__reb126">#REF!</definedName>
    <definedName name="__reb127" localSheetId="5">#REF!</definedName>
    <definedName name="__reb127">#REF!</definedName>
    <definedName name="__red1" localSheetId="5">#REF!</definedName>
    <definedName name="__red1">#REF!</definedName>
    <definedName name="__red2" localSheetId="5">#REF!</definedName>
    <definedName name="__red2">#REF!</definedName>
    <definedName name="__red3" localSheetId="5">#REF!</definedName>
    <definedName name="__red3">#REF!</definedName>
    <definedName name="__red444" localSheetId="5">#REF!</definedName>
    <definedName name="__red444">#REF!</definedName>
    <definedName name="__xlfn.BAHTTEXT" hidden="1">#NAME?</definedName>
    <definedName name="_1" localSheetId="5">'[5]Смета2 проект. раб.'!#REF!</definedName>
    <definedName name="_1">'[5]Смета2 проект. раб.'!#REF!</definedName>
    <definedName name="_1_3" localSheetId="5">'[6]смета 2 проект. работы'!#REF!</definedName>
    <definedName name="_1_3">'[6]смета 2 проект. работы'!#REF!</definedName>
    <definedName name="_1_5" localSheetId="5">'[6]смета 2 проект. работы'!#REF!</definedName>
    <definedName name="_1_5">'[6]смета 2 проект. работы'!#REF!</definedName>
    <definedName name="_19_896" localSheetId="5">'[6]смета 2 проект. работы'!#REF!</definedName>
    <definedName name="_19_896">'[6]смета 2 проект. работы'!#REF!</definedName>
    <definedName name="_1Excel_BuiltIn_Print_Area_4_1" localSheetId="5">#REF!</definedName>
    <definedName name="_1Excel_BuiltIn_Print_Area_4_1">#REF!</definedName>
    <definedName name="_2Excel_BuiltIn_Print_Area_2_1" localSheetId="5">#REF!</definedName>
    <definedName name="_2Excel_BuiltIn_Print_Area_2_1">#REF!</definedName>
    <definedName name="_a2" localSheetId="5">#REF!</definedName>
    <definedName name="_a2">#REF!</definedName>
    <definedName name="_A65560" localSheetId="5">[7]График!#REF!</definedName>
    <definedName name="_A65560">[7]График!#REF!</definedName>
    <definedName name="_ajy27" localSheetId="5">#REF!</definedName>
    <definedName name="_ajy27">#REF!</definedName>
    <definedName name="_ajy28" localSheetId="5">#REF!</definedName>
    <definedName name="_ajy28">#REF!</definedName>
    <definedName name="_AUTOEXEC" localSheetId="5">[8]Смета!#REF!</definedName>
    <definedName name="_AUTOEXEC">[8]Смета!#REF!</definedName>
    <definedName name="_AUTOEXEC___0" localSheetId="5">#REF!</definedName>
    <definedName name="_AUTOEXEC___0">#REF!</definedName>
    <definedName name="_AUTOEXEC___1" localSheetId="5">#REF!</definedName>
    <definedName name="_AUTOEXEC___1">#REF!</definedName>
    <definedName name="_AUTOEXEC___8" localSheetId="5">#REF!</definedName>
    <definedName name="_AUTOEXEC___8">#REF!</definedName>
    <definedName name="_AUTOEXEC___9" localSheetId="5">#REF!</definedName>
    <definedName name="_AUTOEXEC___9">#REF!</definedName>
    <definedName name="_AUTOEXEC_4" localSheetId="5">#REF!</definedName>
    <definedName name="_AUTOEXEC_4">#REF!</definedName>
    <definedName name="_ccc2" localSheetId="5">#REF!</definedName>
    <definedName name="_ccc2">#REF!</definedName>
    <definedName name="_ccc3" localSheetId="5">#REF!</definedName>
    <definedName name="_ccc3">#REF!</definedName>
    <definedName name="_ccc9" localSheetId="5">#REF!</definedName>
    <definedName name="_ccc9">#REF!</definedName>
    <definedName name="_E65560" localSheetId="5">[7]График!#REF!</definedName>
    <definedName name="_E65560">[7]График!#REF!</definedName>
    <definedName name="_k" localSheetId="5">[8]Смета!#REF!</definedName>
    <definedName name="_k">[8]Смета!#REF!</definedName>
    <definedName name="_k___0" localSheetId="5">#REF!</definedName>
    <definedName name="_k___0">#REF!</definedName>
    <definedName name="_k___1" localSheetId="5">#REF!</definedName>
    <definedName name="_k___1">#REF!</definedName>
    <definedName name="_k___8" localSheetId="5">#REF!</definedName>
    <definedName name="_k___8">#REF!</definedName>
    <definedName name="_k___9" localSheetId="5">#REF!</definedName>
    <definedName name="_k___9">#REF!</definedName>
    <definedName name="_k_4" localSheetId="5">#REF!</definedName>
    <definedName name="_k_4">#REF!</definedName>
    <definedName name="_k116" localSheetId="5">'[3]Зап-3- СЦБ'!#REF!</definedName>
    <definedName name="_k116">'[3]Зап-3- СЦБ'!#REF!</definedName>
    <definedName name="_k121" localSheetId="5">'[3]Зап-3- СЦБ'!#REF!</definedName>
    <definedName name="_k121">'[3]Зап-3- СЦБ'!#REF!</definedName>
    <definedName name="_m" localSheetId="5">[8]Смета!#REF!</definedName>
    <definedName name="_m">[8]Смета!#REF!</definedName>
    <definedName name="_m___0" localSheetId="5">#REF!</definedName>
    <definedName name="_m___0">#REF!</definedName>
    <definedName name="_m___1" localSheetId="5">#REF!</definedName>
    <definedName name="_m___1">#REF!</definedName>
    <definedName name="_m___8" localSheetId="5">#REF!</definedName>
    <definedName name="_m___8">#REF!</definedName>
    <definedName name="_m___9" localSheetId="5">#REF!</definedName>
    <definedName name="_m___9">#REF!</definedName>
    <definedName name="_m_4" localSheetId="5">#REF!</definedName>
    <definedName name="_m_4">#REF!</definedName>
    <definedName name="_s" localSheetId="5">[8]Смета!#REF!</definedName>
    <definedName name="_s">[8]Смета!#REF!</definedName>
    <definedName name="_s___0" localSheetId="5">#REF!</definedName>
    <definedName name="_s___0">#REF!</definedName>
    <definedName name="_s___1" localSheetId="5">#REF!</definedName>
    <definedName name="_s___1">#REF!</definedName>
    <definedName name="_s___8" localSheetId="5">#REF!</definedName>
    <definedName name="_s___8">#REF!</definedName>
    <definedName name="_s___9" localSheetId="5">#REF!</definedName>
    <definedName name="_s___9">#REF!</definedName>
    <definedName name="_s_4" localSheetId="5">#REF!</definedName>
    <definedName name="_s_4">#REF!</definedName>
    <definedName name="_ttt1" localSheetId="5">#REF!</definedName>
    <definedName name="_ttt1">#REF!</definedName>
    <definedName name="_ttt2" localSheetId="5">#REF!</definedName>
    <definedName name="_ttt2">#REF!</definedName>
    <definedName name="_vv1" localSheetId="5">#REF!</definedName>
    <definedName name="_vv1">#REF!</definedName>
    <definedName name="_vv2" localSheetId="5">#REF!</definedName>
    <definedName name="_vv2">#REF!</definedName>
    <definedName name="_vv3">[9]Суточная!$P$14</definedName>
    <definedName name="_vvv1" localSheetId="5">#REF!</definedName>
    <definedName name="_vvv1">#REF!</definedName>
    <definedName name="_vvv2" localSheetId="5">#REF!</definedName>
    <definedName name="_vvv2">#REF!</definedName>
    <definedName name="_vvv3" localSheetId="5">#REF!</definedName>
    <definedName name="_vvv3">#REF!</definedName>
    <definedName name="_vvv4" localSheetId="5">#REF!</definedName>
    <definedName name="_vvv4">#REF!</definedName>
    <definedName name="_vvv5" localSheetId="5">#REF!</definedName>
    <definedName name="_vvv5">#REF!</definedName>
    <definedName name="_vvv6" localSheetId="5">#REF!</definedName>
    <definedName name="_vvv6">#REF!</definedName>
    <definedName name="_vvv7" localSheetId="5">#REF!</definedName>
    <definedName name="_vvv7">#REF!</definedName>
    <definedName name="_ww2" localSheetId="5">#REF!</definedName>
    <definedName name="_ww2">#REF!</definedName>
    <definedName name="_ww3" localSheetId="5">#REF!</definedName>
    <definedName name="_ww3">#REF!</definedName>
    <definedName name="_ww5" localSheetId="5">#REF!</definedName>
    <definedName name="_ww5">#REF!</definedName>
    <definedName name="_www1" localSheetId="5">#REF!</definedName>
    <definedName name="_www1">#REF!</definedName>
    <definedName name="_www7" localSheetId="5">#REF!</definedName>
    <definedName name="_www7">#REF!</definedName>
    <definedName name="_z" localSheetId="5">[8]Смета!#REF!</definedName>
    <definedName name="_z">[8]Смета!#REF!</definedName>
    <definedName name="_z___0" localSheetId="5">#REF!</definedName>
    <definedName name="_z___0">#REF!</definedName>
    <definedName name="_z___1" localSheetId="5">#REF!</definedName>
    <definedName name="_z___1">#REF!</definedName>
    <definedName name="_z___8" localSheetId="5">#REF!</definedName>
    <definedName name="_z___8">#REF!</definedName>
    <definedName name="_z___9" localSheetId="5">#REF!</definedName>
    <definedName name="_z___9">#REF!</definedName>
    <definedName name="_z_4" localSheetId="5">#REF!</definedName>
    <definedName name="_z_4">#REF!</definedName>
    <definedName name="_xlnm._FilterDatabase" localSheetId="5" hidden="1">#REF!</definedName>
    <definedName name="_xlnm._FilterDatabase" hidden="1">#REF!</definedName>
    <definedName name="a" localSheetId="5">#REF!</definedName>
    <definedName name="a">#REF!</definedName>
    <definedName name="aa" localSheetId="5">#REF!</definedName>
    <definedName name="aa">#REF!</definedName>
    <definedName name="aaaaaaaaaaaaa" localSheetId="5">#REF!</definedName>
    <definedName name="aaaaaaaaaaaaa">#REF!</definedName>
    <definedName name="ab" localSheetId="5">#REF!</definedName>
    <definedName name="ab">#REF!</definedName>
    <definedName name="ad" localSheetId="5">#REF!</definedName>
    <definedName name="ad">#REF!</definedName>
    <definedName name="ae" localSheetId="5">#REF!</definedName>
    <definedName name="ae">#REF!</definedName>
    <definedName name="ag" localSheetId="5">#REF!</definedName>
    <definedName name="ag">#REF!</definedName>
    <definedName name="ai" localSheetId="5">#REF!</definedName>
    <definedName name="ai">#REF!</definedName>
    <definedName name="aj" localSheetId="5">#REF!</definedName>
    <definedName name="aj">#REF!</definedName>
    <definedName name="ak" localSheetId="5">#REF!</definedName>
    <definedName name="ak">#REF!</definedName>
    <definedName name="al" localSheetId="5">#REF!</definedName>
    <definedName name="al">#REF!</definedName>
    <definedName name="am" localSheetId="5">#REF!</definedName>
    <definedName name="am">#REF!</definedName>
    <definedName name="an" localSheetId="5">#REF!</definedName>
    <definedName name="an">#REF!</definedName>
    <definedName name="ao" localSheetId="5">#REF!</definedName>
    <definedName name="ao">#REF!</definedName>
    <definedName name="ap" localSheetId="5">#REF!</definedName>
    <definedName name="ap">#REF!</definedName>
    <definedName name="approval" localSheetId="5">#REF!</definedName>
    <definedName name="approval">#REF!</definedName>
    <definedName name="approval1" localSheetId="5">#REF!</definedName>
    <definedName name="approval1">#REF!</definedName>
    <definedName name="ar" localSheetId="5">#REF!</definedName>
    <definedName name="ar">#REF!</definedName>
    <definedName name="as" localSheetId="5">#REF!</definedName>
    <definedName name="as">#REF!</definedName>
    <definedName name="asd" localSheetId="5">#REF!</definedName>
    <definedName name="asd">#REF!</definedName>
    <definedName name="at" localSheetId="5">#REF!</definedName>
    <definedName name="at">#REF!</definedName>
    <definedName name="au" localSheetId="5">[10]топография!#REF!</definedName>
    <definedName name="au">[10]топография!#REF!</definedName>
    <definedName name="Auto" localSheetId="5">#REF!</definedName>
    <definedName name="Auto">#REF!</definedName>
    <definedName name="av" localSheetId="5">#REF!</definedName>
    <definedName name="av">#REF!</definedName>
    <definedName name="aw" localSheetId="5">#REF!</definedName>
    <definedName name="aw">#REF!</definedName>
    <definedName name="ax" localSheetId="5">#REF!</definedName>
    <definedName name="ax">#REF!</definedName>
    <definedName name="ay" localSheetId="5">#REF!</definedName>
    <definedName name="ay">#REF!</definedName>
    <definedName name="az" localSheetId="5">#REF!</definedName>
    <definedName name="az">#REF!</definedName>
    <definedName name="b" localSheetId="5">#REF!</definedName>
    <definedName name="b">#REF!</definedName>
    <definedName name="basis" localSheetId="5">#REF!</definedName>
    <definedName name="basis">#REF!</definedName>
    <definedName name="BE" localSheetId="5">#REF!</definedName>
    <definedName name="BE">#REF!</definedName>
    <definedName name="BU" localSheetId="5">#REF!</definedName>
    <definedName name="BU">#REF!</definedName>
    <definedName name="cc" localSheetId="5">#REF!</definedName>
    <definedName name="cc">#REF!</definedName>
    <definedName name="ccc" localSheetId="5" hidden="1">{#N/A,#N/A,TRUE,"Смета на пасс. обор. №1"}</definedName>
    <definedName name="ccc" hidden="1">{#N/A,#N/A,TRUE,"Смета на пасс. обор. №1"}</definedName>
    <definedName name="cccc5" localSheetId="5">#REF!</definedName>
    <definedName name="cccc5">#REF!</definedName>
    <definedName name="CnfName" localSheetId="5">[11]Лист1!#REF!</definedName>
    <definedName name="CnfName">[11]Лист1!#REF!</definedName>
    <definedName name="CnfName_1" localSheetId="5">[11]Обновление!#REF!</definedName>
    <definedName name="CnfName_1">[11]Обновление!#REF!</definedName>
    <definedName name="Code" localSheetId="5">#REF!</definedName>
    <definedName name="Code">#REF!</definedName>
    <definedName name="ConfName" localSheetId="5">[11]Лист1!#REF!</definedName>
    <definedName name="ConfName">[11]Лист1!#REF!</definedName>
    <definedName name="ConfName_1" localSheetId="5">[11]Обновление!#REF!</definedName>
    <definedName name="ConfName_1">[11]Обновление!#REF!</definedName>
    <definedName name="crd1a" localSheetId="5">#REF!</definedName>
    <definedName name="crd1a">#REF!</definedName>
    <definedName name="crd1d" localSheetId="5">#REF!</definedName>
    <definedName name="crd1d">#REF!</definedName>
    <definedName name="crd2a" localSheetId="5">#REF!</definedName>
    <definedName name="crd2a">#REF!</definedName>
    <definedName name="crd2b" localSheetId="5">#REF!</definedName>
    <definedName name="crd2b">#REF!</definedName>
    <definedName name="crd2k" localSheetId="5">#REF!</definedName>
    <definedName name="crd2k">#REF!</definedName>
    <definedName name="crd3a" localSheetId="5">#REF!</definedName>
    <definedName name="crd3a">#REF!</definedName>
    <definedName name="crd3b" localSheetId="5">#REF!</definedName>
    <definedName name="crd3b">#REF!</definedName>
    <definedName name="crdf3" localSheetId="5">#REF!</definedName>
    <definedName name="crdf3">#REF!</definedName>
    <definedName name="currency" localSheetId="5">#REF!</definedName>
    <definedName name="currency">#REF!</definedName>
    <definedName name="DateColJournal" localSheetId="5">#REF!</definedName>
    <definedName name="DateColJournal">#REF!</definedName>
    <definedName name="dck" localSheetId="5">[12]топография!#REF!</definedName>
    <definedName name="dck">[12]топография!#REF!</definedName>
    <definedName name="dck_2" localSheetId="5">[13]топография!#REF!</definedName>
    <definedName name="dck_2">[13]топография!#REF!</definedName>
    <definedName name="dck_4" localSheetId="5">[14]топография!#REF!</definedName>
    <definedName name="dck_4">[14]топография!#REF!</definedName>
    <definedName name="dck_5" localSheetId="5">[15]топография!#REF!</definedName>
    <definedName name="dck_5">[15]топография!#REF!</definedName>
    <definedName name="DD" localSheetId="5">#REF!</definedName>
    <definedName name="DD">#REF!</definedName>
    <definedName name="dfgd" localSheetId="5">#REF!</definedName>
    <definedName name="dfgd">#REF!</definedName>
    <definedName name="dgfdgfdf" localSheetId="5">#REF!</definedName>
    <definedName name="dgfdgfdf">#REF!</definedName>
    <definedName name="DM" localSheetId="5">#REF!</definedName>
    <definedName name="DM">#REF!</definedName>
    <definedName name="DNa" localSheetId="5">#REF!</definedName>
    <definedName name="DNa">#REF!</definedName>
    <definedName name="DNu" localSheetId="5">#REF!</definedName>
    <definedName name="DNu">#REF!</definedName>
    <definedName name="DS" localSheetId="5">#REF!</definedName>
    <definedName name="DS">#REF!</definedName>
    <definedName name="EILName" localSheetId="5">[11]Лист1!#REF!</definedName>
    <definedName name="EILName">[11]Лист1!#REF!</definedName>
    <definedName name="EILName_1" localSheetId="5">[11]Обновление!#REF!</definedName>
    <definedName name="EILName_1">[11]Обновление!#REF!</definedName>
    <definedName name="euro" localSheetId="5">[16]вариант!#REF!</definedName>
    <definedName name="euro">[16]вариант!#REF!</definedName>
    <definedName name="Excel_BuiltIn__FilterDatabase_3_1" localSheetId="5">#REF!</definedName>
    <definedName name="Excel_BuiltIn__FilterDatabase_3_1">#REF!</definedName>
    <definedName name="Excel_BuiltIn_Database" localSheetId="5">#REF!</definedName>
    <definedName name="Excel_BuiltIn_Database">#REF!</definedName>
    <definedName name="Excel_BuiltIn_Print_Area_1" localSheetId="5">#REF!</definedName>
    <definedName name="Excel_BuiltIn_Print_Area_1">#REF!</definedName>
    <definedName name="Excel_BuiltIn_Print_Area_1_1" localSheetId="5">#REF!</definedName>
    <definedName name="Excel_BuiltIn_Print_Area_1_1">#REF!</definedName>
    <definedName name="Excel_BuiltIn_Print_Area_10" localSheetId="5">#REF!</definedName>
    <definedName name="Excel_BuiltIn_Print_Area_10">#REF!</definedName>
    <definedName name="Excel_BuiltIn_Print_Area_10_1" localSheetId="5">#REF!</definedName>
    <definedName name="Excel_BuiltIn_Print_Area_10_1">#REF!</definedName>
    <definedName name="Excel_BuiltIn_Print_Area_10_11">"$#ССЫЛ!.$A$1:$I$52"</definedName>
    <definedName name="Excel_BuiltIn_Print_Area_11_1" localSheetId="5">#REF!</definedName>
    <definedName name="Excel_BuiltIn_Print_Area_11_1">#REF!</definedName>
    <definedName name="Excel_BuiltIn_Print_Area_12" localSheetId="5">#REF!</definedName>
    <definedName name="Excel_BuiltIn_Print_Area_12">#REF!</definedName>
    <definedName name="Excel_BuiltIn_Print_Area_12_1" localSheetId="5">#REF!</definedName>
    <definedName name="Excel_BuiltIn_Print_Area_12_1">#REF!</definedName>
    <definedName name="Excel_BuiltIn_Print_Area_13" localSheetId="5">#REF!</definedName>
    <definedName name="Excel_BuiltIn_Print_Area_13">#REF!</definedName>
    <definedName name="Excel_BuiltIn_Print_Area_13_1" localSheetId="5">#REF!</definedName>
    <definedName name="Excel_BuiltIn_Print_Area_13_1">#REF!</definedName>
    <definedName name="Excel_BuiltIn_Print_Area_14_1" localSheetId="5">#REF!</definedName>
    <definedName name="Excel_BuiltIn_Print_Area_14_1">#REF!</definedName>
    <definedName name="Excel_BuiltIn_Print_Area_15" localSheetId="5">#REF!</definedName>
    <definedName name="Excel_BuiltIn_Print_Area_15">#REF!</definedName>
    <definedName name="Excel_BuiltIn_Print_Area_15_1" localSheetId="5">#REF!</definedName>
    <definedName name="Excel_BuiltIn_Print_Area_15_1">#REF!</definedName>
    <definedName name="Excel_BuiltIn_Print_Area_16" localSheetId="5">#REF!</definedName>
    <definedName name="Excel_BuiltIn_Print_Area_16">#REF!</definedName>
    <definedName name="Excel_BuiltIn_Print_Area_16_1" localSheetId="5">#REF!</definedName>
    <definedName name="Excel_BuiltIn_Print_Area_16_1">#REF!</definedName>
    <definedName name="Excel_BuiltIn_Print_Area_2" localSheetId="5">#REF!</definedName>
    <definedName name="Excel_BuiltIn_Print_Area_2">#REF!</definedName>
    <definedName name="Excel_BuiltIn_Print_Area_2_1" localSheetId="5">#REF!</definedName>
    <definedName name="Excel_BuiltIn_Print_Area_2_1">#REF!</definedName>
    <definedName name="Excel_BuiltIn_Print_Area_3" localSheetId="5">#REF!</definedName>
    <definedName name="Excel_BuiltIn_Print_Area_3">#REF!</definedName>
    <definedName name="Excel_BuiltIn_Print_Area_3_1" localSheetId="5">#REF!</definedName>
    <definedName name="Excel_BuiltIn_Print_Area_3_1">#REF!</definedName>
    <definedName name="Excel_BuiltIn_Print_Area_4" localSheetId="5">#REF!</definedName>
    <definedName name="Excel_BuiltIn_Print_Area_4">#REF!</definedName>
    <definedName name="Excel_BuiltIn_Print_Area_5" localSheetId="5">#REF!</definedName>
    <definedName name="Excel_BuiltIn_Print_Area_5">#REF!</definedName>
    <definedName name="Excel_BuiltIn_Print_Area_6" localSheetId="5">#REF!</definedName>
    <definedName name="Excel_BuiltIn_Print_Area_6">#REF!</definedName>
    <definedName name="Excel_BuiltIn_Print_Area_6_1" localSheetId="5">#REF!</definedName>
    <definedName name="Excel_BuiltIn_Print_Area_6_1">#REF!</definedName>
    <definedName name="Excel_BuiltIn_Print_Area_7" localSheetId="5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 localSheetId="5">#REF!</definedName>
    <definedName name="Excel_BuiltIn_Print_Titles_1">#REF!</definedName>
    <definedName name="Excel_BuiltIn_Print_Titles_2" localSheetId="5">#REF!</definedName>
    <definedName name="Excel_BuiltIn_Print_Titles_2">#REF!</definedName>
    <definedName name="Excel_BuiltIn_Print_Titles_3" localSheetId="5">#REF!</definedName>
    <definedName name="Excel_BuiltIn_Print_Titles_3">#REF!</definedName>
    <definedName name="Excel_BuiltIn_Print_Titles_4" localSheetId="5">#REF!</definedName>
    <definedName name="Excel_BuiltIn_Print_Titles_4">#REF!</definedName>
    <definedName name="ff" localSheetId="5">'[17]Табл38-7'!#REF!</definedName>
    <definedName name="ff">'[17]Табл38-7'!#REF!</definedName>
    <definedName name="fgdfgd" localSheetId="5">#REF!</definedName>
    <definedName name="fgdfgd">#REF!</definedName>
    <definedName name="gddfg" localSheetId="5">#REF!</definedName>
    <definedName name="gddfg">#REF!</definedName>
    <definedName name="gdgd" localSheetId="5">#REF!</definedName>
    <definedName name="gdgd">#REF!</definedName>
    <definedName name="gg" localSheetId="5">'[17]Табл38-7'!#REF!</definedName>
    <definedName name="gg">'[17]Табл38-7'!#REF!</definedName>
    <definedName name="group" localSheetId="5">#REF!</definedName>
    <definedName name="group">#REF!</definedName>
    <definedName name="h" localSheetId="5">#REF!</definedName>
    <definedName name="h">#REF!</definedName>
    <definedName name="hghg" localSheetId="5">'[17]Табл38-7'!#REF!</definedName>
    <definedName name="hghg">'[17]Табл38-7'!#REF!</definedName>
    <definedName name="hhhhhhhhhhh" localSheetId="5">#REF!</definedName>
    <definedName name="hhhhhhhhhhh">#REF!</definedName>
    <definedName name="hPriceRange" localSheetId="5">[11]Лист1!#REF!</definedName>
    <definedName name="hPriceRange">[11]Лист1!#REF!</definedName>
    <definedName name="hPriceRange_1" localSheetId="5">[11]Цена!#REF!</definedName>
    <definedName name="hPriceRange_1">[11]Цена!#REF!</definedName>
    <definedName name="idPriceColumn" localSheetId="5">[11]Лист1!#REF!</definedName>
    <definedName name="idPriceColumn">[11]Лист1!#REF!</definedName>
    <definedName name="idPriceColumn_1" localSheetId="5">[11]Цена!#REF!</definedName>
    <definedName name="idPriceColumn_1">[11]Цена!#REF!</definedName>
    <definedName name="iii" localSheetId="5" hidden="1">{#N/A,#N/A,FALSE,"Шаблон_Спец1"}</definedName>
    <definedName name="iii" hidden="1">{#N/A,#N/A,FALSE,"Шаблон_Спец1"}</definedName>
    <definedName name="in" localSheetId="5">#REF!</definedName>
    <definedName name="in">#REF!</definedName>
    <definedName name="infl" localSheetId="5">[18]ПДР!#REF!</definedName>
    <definedName name="infl">[18]ПДР!#REF!</definedName>
    <definedName name="Itog" localSheetId="5">#REF!</definedName>
    <definedName name="Itog">#REF!</definedName>
    <definedName name="Itog_2" localSheetId="5">#REF!</definedName>
    <definedName name="Itog_2">#REF!</definedName>
    <definedName name="Itog_3" localSheetId="5">#REF!</definedName>
    <definedName name="Itog_3">#REF!</definedName>
    <definedName name="Itog_4" localSheetId="5">#REF!</definedName>
    <definedName name="Itog_4">#REF!</definedName>
    <definedName name="kp" localSheetId="5">[18]ПДР!#REF!</definedName>
    <definedName name="kp">[18]ПДР!#REF!</definedName>
    <definedName name="l" localSheetId="5">#REF!</definedName>
    <definedName name="l">#REF!</definedName>
    <definedName name="m" localSheetId="5">#REF!</definedName>
    <definedName name="m">#REF!</definedName>
    <definedName name="month" localSheetId="5">#REF!</definedName>
    <definedName name="month">#REF!</definedName>
    <definedName name="n" localSheetId="5">#REF!</definedName>
    <definedName name="n">#REF!</definedName>
    <definedName name="Nalog" localSheetId="5">#REF!</definedName>
    <definedName name="Nalog">#REF!</definedName>
    <definedName name="Name" localSheetId="5">#REF!</definedName>
    <definedName name="Name">#REF!</definedName>
    <definedName name="njgj" localSheetId="5">#REF!</definedName>
    <definedName name="njgj">#REF!</definedName>
    <definedName name="njy1a" localSheetId="5">#REF!</definedName>
    <definedName name="njy1a">#REF!</definedName>
    <definedName name="njy1b" localSheetId="5">#REF!</definedName>
    <definedName name="njy1b">#REF!</definedName>
    <definedName name="njy2a" localSheetId="5">#REF!</definedName>
    <definedName name="njy2a">#REF!</definedName>
    <definedName name="njy2b" localSheetId="5">#REF!</definedName>
    <definedName name="njy2b">#REF!</definedName>
    <definedName name="njy2k" localSheetId="5">#REF!</definedName>
    <definedName name="njy2k">#REF!</definedName>
    <definedName name="njy3a" localSheetId="5">#REF!</definedName>
    <definedName name="njy3a">#REF!</definedName>
    <definedName name="njy3b" localSheetId="5">#REF!</definedName>
    <definedName name="njy3b">#REF!</definedName>
    <definedName name="njyy3" localSheetId="5">#REF!</definedName>
    <definedName name="njyy3">#REF!</definedName>
    <definedName name="NumColJournal" localSheetId="5">#REF!</definedName>
    <definedName name="NumColJournal">#REF!</definedName>
    <definedName name="o" localSheetId="5">#REF!</definedName>
    <definedName name="o">#REF!</definedName>
    <definedName name="OELName" localSheetId="5">[11]Лист1!#REF!</definedName>
    <definedName name="OELName">[11]Лист1!#REF!</definedName>
    <definedName name="OELName_1" localSheetId="5">[11]Обновление!#REF!</definedName>
    <definedName name="OELName_1">[11]Обновление!#REF!</definedName>
    <definedName name="OFS" localSheetId="5">#REF!</definedName>
    <definedName name="OFS">#REF!</definedName>
    <definedName name="OPLName" localSheetId="5">[11]Лист1!#REF!</definedName>
    <definedName name="OPLName">[11]Лист1!#REF!</definedName>
    <definedName name="OPLName_1" localSheetId="5">[11]Обновление!#REF!</definedName>
    <definedName name="OPLName_1">[11]Обновление!#REF!</definedName>
    <definedName name="p" localSheetId="5">[11]Лист1!#REF!</definedName>
    <definedName name="p">[11]Лист1!#REF!</definedName>
    <definedName name="p_1" localSheetId="5">[11]Product!#REF!</definedName>
    <definedName name="p_1">[11]Product!#REF!</definedName>
    <definedName name="PO" localSheetId="5">#REF!</definedName>
    <definedName name="PO">#REF!</definedName>
    <definedName name="PriceRange" localSheetId="5">[11]Лист1!#REF!</definedName>
    <definedName name="PriceRange">[11]Лист1!#REF!</definedName>
    <definedName name="PriceRange_1" localSheetId="5">[11]Цена!#REF!</definedName>
    <definedName name="PriceRange_1">[11]Цена!#REF!</definedName>
    <definedName name="propis" localSheetId="5">#REF!</definedName>
    <definedName name="propis">#REF!</definedName>
    <definedName name="PU" localSheetId="5">#REF!</definedName>
    <definedName name="PU">#REF!</definedName>
    <definedName name="reason" localSheetId="5">#REF!</definedName>
    <definedName name="reason">#REF!</definedName>
    <definedName name="rebb3" localSheetId="5">#REF!</definedName>
    <definedName name="rebb3">#REF!</definedName>
    <definedName name="red1a" localSheetId="5">#REF!</definedName>
    <definedName name="red1a">#REF!</definedName>
    <definedName name="red1b" localSheetId="5">#REF!</definedName>
    <definedName name="red1b">#REF!</definedName>
    <definedName name="red2a" localSheetId="5">#REF!</definedName>
    <definedName name="red2a">#REF!</definedName>
    <definedName name="red2b" localSheetId="5">#REF!</definedName>
    <definedName name="red2b">#REF!</definedName>
    <definedName name="red2k" localSheetId="5">#REF!</definedName>
    <definedName name="red2k">#REF!</definedName>
    <definedName name="red3a" localSheetId="5">#REF!</definedName>
    <definedName name="red3a">#REF!</definedName>
    <definedName name="red3b" localSheetId="5">#REF!</definedName>
    <definedName name="red3b">#REF!</definedName>
    <definedName name="rr" localSheetId="5">'[19]Пример расчета'!#REF!</definedName>
    <definedName name="rr">'[19]Пример расчета'!#REF!</definedName>
    <definedName name="sa" localSheetId="5">#REF!</definedName>
    <definedName name="sa">#REF!</definedName>
    <definedName name="sb" localSheetId="5">#REF!</definedName>
    <definedName name="sb">#REF!</definedName>
    <definedName name="sc" localSheetId="5">#REF!</definedName>
    <definedName name="sc">#REF!</definedName>
    <definedName name="sd" localSheetId="5">#REF!</definedName>
    <definedName name="sd">#REF!</definedName>
    <definedName name="sdgas" localSheetId="5">#REF!</definedName>
    <definedName name="sdgas">#REF!</definedName>
    <definedName name="se" localSheetId="5">#REF!</definedName>
    <definedName name="se">#REF!</definedName>
    <definedName name="sector" localSheetId="5">#REF!</definedName>
    <definedName name="sector">#REF!</definedName>
    <definedName name="sg" localSheetId="5">#REF!</definedName>
    <definedName name="sg">#REF!</definedName>
    <definedName name="sh" localSheetId="5">#REF!</definedName>
    <definedName name="sh">#REF!</definedName>
    <definedName name="si" localSheetId="5">#REF!</definedName>
    <definedName name="si">#REF!</definedName>
    <definedName name="sj" localSheetId="5">#REF!</definedName>
    <definedName name="sj">#REF!</definedName>
    <definedName name="sk" localSheetId="5">#REF!</definedName>
    <definedName name="sk">#REF!</definedName>
    <definedName name="sl" localSheetId="5">#REF!</definedName>
    <definedName name="sl">#REF!</definedName>
    <definedName name="SM" localSheetId="5">#REF!</definedName>
    <definedName name="SM">#REF!</definedName>
    <definedName name="SM_4" localSheetId="5">#REF!</definedName>
    <definedName name="SM_4">#REF!</definedName>
    <definedName name="SM_SM" localSheetId="5">#REF!</definedName>
    <definedName name="SM_SM">#REF!</definedName>
    <definedName name="SM_SM_4" localSheetId="5">#REF!</definedName>
    <definedName name="SM_SM_4">#REF!</definedName>
    <definedName name="SM_STO" localSheetId="5">#REF!</definedName>
    <definedName name="SM_STO">#REF!</definedName>
    <definedName name="SM_STO___0" localSheetId="5">[20]топография!#REF!</definedName>
    <definedName name="SM_STO___0">[20]топография!#REF!</definedName>
    <definedName name="SM_STO___1" localSheetId="5">'[21]13.1'!#REF!</definedName>
    <definedName name="SM_STO___1">'[21]13.1'!#REF!</definedName>
    <definedName name="SM_STO___3" localSheetId="5">#REF!</definedName>
    <definedName name="SM_STO___3">#REF!</definedName>
    <definedName name="SM_STO_1" localSheetId="5">'[19]СМЕТА проект'!#REF!</definedName>
    <definedName name="SM_STO_1">'[19]СМЕТА проект'!#REF!</definedName>
    <definedName name="SM_STO_2" localSheetId="5">[22]РП!#REF!</definedName>
    <definedName name="SM_STO_2">[22]РП!#REF!</definedName>
    <definedName name="SM_STO_3" localSheetId="5">[23]топография!#REF!</definedName>
    <definedName name="SM_STO_3">[23]топография!#REF!</definedName>
    <definedName name="SM_STO_4" localSheetId="5">[24]топография!#REF!</definedName>
    <definedName name="SM_STO_4">[24]топография!#REF!</definedName>
    <definedName name="SM_STO_5" localSheetId="5">[25]ЭХЗ!#REF!</definedName>
    <definedName name="SM_STO_5">[25]ЭХЗ!#REF!</definedName>
    <definedName name="SM_STO_6" localSheetId="5">#REF!</definedName>
    <definedName name="SM_STO_6">#REF!</definedName>
    <definedName name="SM_STO_7" localSheetId="5">#REF!</definedName>
    <definedName name="SM_STO_7">#REF!</definedName>
    <definedName name="SM_STO1" localSheetId="5">#REF!</definedName>
    <definedName name="SM_STO1">#REF!</definedName>
    <definedName name="SM_STO1_2" localSheetId="5">#REF!</definedName>
    <definedName name="SM_STO1_2">#REF!</definedName>
    <definedName name="SM_STO1_4" localSheetId="5">#REF!</definedName>
    <definedName name="SM_STO1_4">#REF!</definedName>
    <definedName name="SM_STO1_5" localSheetId="5">#REF!</definedName>
    <definedName name="SM_STO1_5">#REF!</definedName>
    <definedName name="SM_STO1_6" localSheetId="5">#REF!</definedName>
    <definedName name="SM_STO1_6">#REF!</definedName>
    <definedName name="SM_STO1_7" localSheetId="5">#REF!</definedName>
    <definedName name="SM_STO1_7">#REF!</definedName>
    <definedName name="SM_STO2" localSheetId="5">#REF!</definedName>
    <definedName name="SM_STO2">#REF!</definedName>
    <definedName name="SM_STO2_2" localSheetId="5">#REF!</definedName>
    <definedName name="SM_STO2_2">#REF!</definedName>
    <definedName name="SM_STO2_4" localSheetId="5">#REF!</definedName>
    <definedName name="SM_STO2_4">#REF!</definedName>
    <definedName name="SM_STO3" localSheetId="5">#REF!</definedName>
    <definedName name="SM_STO3">#REF!</definedName>
    <definedName name="SM_STO3_5" localSheetId="5">#REF!</definedName>
    <definedName name="SM_STO3_5">#REF!</definedName>
    <definedName name="Smmmmmmmmmmmmmmm" localSheetId="5">#REF!</definedName>
    <definedName name="Smmmmmmmmmmmmmmm">#REF!</definedName>
    <definedName name="smq" localSheetId="5">#REF!</definedName>
    <definedName name="smq">#REF!</definedName>
    <definedName name="sn" localSheetId="5">#REF!</definedName>
    <definedName name="sn">#REF!</definedName>
    <definedName name="so" localSheetId="5">#REF!</definedName>
    <definedName name="so">#REF!</definedName>
    <definedName name="sp" localSheetId="5">#REF!</definedName>
    <definedName name="sp">#REF!</definedName>
    <definedName name="sq" localSheetId="5">#REF!</definedName>
    <definedName name="sq">#REF!</definedName>
    <definedName name="sr" localSheetId="5">#REF!</definedName>
    <definedName name="sr">#REF!</definedName>
    <definedName name="st" localSheetId="5">#REF!</definedName>
    <definedName name="st">#REF!</definedName>
    <definedName name="su" localSheetId="5">#REF!</definedName>
    <definedName name="su">#REF!</definedName>
    <definedName name="sub" localSheetId="5">#REF!</definedName>
    <definedName name="sub">#REF!</definedName>
    <definedName name="subject" localSheetId="5">#REF!</definedName>
    <definedName name="subject">#REF!</definedName>
    <definedName name="SUM_" localSheetId="5">#REF!</definedName>
    <definedName name="SUM_">#REF!</definedName>
    <definedName name="SUM__1" localSheetId="5">#REF!</definedName>
    <definedName name="SUM__1">#REF!</definedName>
    <definedName name="SUM__2" localSheetId="5">#REF!</definedName>
    <definedName name="SUM__2">#REF!</definedName>
    <definedName name="SUM__3" localSheetId="5">[23]топография!#REF!</definedName>
    <definedName name="SUM__3">[23]топография!#REF!</definedName>
    <definedName name="SUM__4" localSheetId="5">#REF!</definedName>
    <definedName name="SUM__4">#REF!</definedName>
    <definedName name="SUM__6" localSheetId="5">#REF!</definedName>
    <definedName name="SUM__6">#REF!</definedName>
    <definedName name="SUM__7" localSheetId="5">#REF!</definedName>
    <definedName name="SUM__7">#REF!</definedName>
    <definedName name="SUM_1" localSheetId="5">#REF!</definedName>
    <definedName name="SUM_1">#REF!</definedName>
    <definedName name="SUM_1_2" localSheetId="5">#REF!</definedName>
    <definedName name="SUM_1_2">#REF!</definedName>
    <definedName name="SUM_1_4" localSheetId="5">#REF!</definedName>
    <definedName name="SUM_1_4">#REF!</definedName>
    <definedName name="SUM_1_5" localSheetId="5">#REF!</definedName>
    <definedName name="SUM_1_5">#REF!</definedName>
    <definedName name="SUM_1_6" localSheetId="5">#REF!</definedName>
    <definedName name="SUM_1_6">#REF!</definedName>
    <definedName name="SUM_1_7" localSheetId="5">#REF!</definedName>
    <definedName name="SUM_1_7">#REF!</definedName>
    <definedName name="sum_2" localSheetId="5">#REF!</definedName>
    <definedName name="sum_2">#REF!</definedName>
    <definedName name="SUM_3" localSheetId="5">#REF!</definedName>
    <definedName name="SUM_3">#REF!</definedName>
    <definedName name="SUM_3_5" localSheetId="5">#REF!</definedName>
    <definedName name="SUM_3_5">#REF!</definedName>
    <definedName name="SV" localSheetId="5">#REF!</definedName>
    <definedName name="SV">#REF!</definedName>
    <definedName name="sw" localSheetId="5">#REF!</definedName>
    <definedName name="sw">#REF!</definedName>
    <definedName name="sx" localSheetId="5">#REF!</definedName>
    <definedName name="sx">#REF!</definedName>
    <definedName name="sy" localSheetId="5">#REF!</definedName>
    <definedName name="sy">#REF!</definedName>
    <definedName name="sz" localSheetId="5">#REF!</definedName>
    <definedName name="sz">#REF!</definedName>
    <definedName name="tttt">[26]!tttt</definedName>
    <definedName name="type" localSheetId="5">#REF!</definedName>
    <definedName name="type">#REF!</definedName>
    <definedName name="USA" localSheetId="5">[27]Шкаф!#REF!</definedName>
    <definedName name="USA">[27]Шкаф!#REF!</definedName>
    <definedName name="USA_1" localSheetId="5">#REF!</definedName>
    <definedName name="USA_1">#REF!</definedName>
    <definedName name="v" localSheetId="5">#REF!</definedName>
    <definedName name="v">#REF!</definedName>
    <definedName name="vvvv8" localSheetId="5">#REF!</definedName>
    <definedName name="vvvv8">#REF!</definedName>
    <definedName name="vvvv9">[9]Суточная!$I$14</definedName>
    <definedName name="vvvvv" localSheetId="5">#REF!</definedName>
    <definedName name="vvvvv">#REF!</definedName>
    <definedName name="week" localSheetId="5">#REF!</definedName>
    <definedName name="week">#REF!</definedName>
    <definedName name="wrn.1." localSheetId="5" hidden="1">{#N/A,#N/A,FALSE,"Шаблон_Спец1"}</definedName>
    <definedName name="wrn.1." hidden="1">{#N/A,#N/A,FALSE,"Шаблон_Спец1"}</definedName>
    <definedName name="wrn.2" localSheetId="5" hidden="1">{#N/A,#N/A,FALSE,"Шаблон_Спец1"}</definedName>
    <definedName name="wrn.2" hidden="1">{#N/A,#N/A,FALSE,"Шаблон_Спец1"}</definedName>
    <definedName name="wrn.sp2344." localSheetId="5" hidden="1">{#N/A,#N/A,TRUE,"Смета на пасс. обор. №1"}</definedName>
    <definedName name="wrn.sp2344." hidden="1">{#N/A,#N/A,TRUE,"Смета на пасс. обор. №1"}</definedName>
    <definedName name="wrn.sp2345" localSheetId="5" hidden="1">{#N/A,#N/A,TRUE,"Смета на пасс. обор. №1"}</definedName>
    <definedName name="wrn.sp2345" hidden="1">{#N/A,#N/A,TRUE,"Смета на пасс. обор. №1"}</definedName>
    <definedName name="wrn.Все." localSheetId="5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localSheetId="5" hidden="1">{"Смета1",#N/A,FALSE,"Смета";"Смета2а",#N/A,FALSE,"Смета"}</definedName>
    <definedName name="wrn.Иваново." hidden="1">{"Смета1",#N/A,FALSE,"Смета";"Смета2а",#N/A,FALSE,"Смета"}</definedName>
    <definedName name="wrn.о1." localSheetId="5" hidden="1">{#N/A,#N/A,FALSE,"Акт-Смета"}</definedName>
    <definedName name="wrn.о1." hidden="1">{#N/A,#N/A,FALSE,"Акт-Смета"}</definedName>
    <definedName name="wrn.тест." localSheetId="5" hidden="1">{#N/A,#N/A,TRUE,"Транспорт";#N/A,#N/A,TRUE,"Оклад"}</definedName>
    <definedName name="wrn.тест." hidden="1">{#N/A,#N/A,TRUE,"Транспорт";#N/A,#N/A,TRUE,"Оклад"}</definedName>
    <definedName name="wwww1" localSheetId="5">#REF!</definedName>
    <definedName name="wwww1">#REF!</definedName>
    <definedName name="y" localSheetId="5">#REF!</definedName>
    <definedName name="y">#REF!</definedName>
    <definedName name="Yes" localSheetId="5">#REF!</definedName>
    <definedName name="Yes">#REF!</definedName>
    <definedName name="yn" localSheetId="5">#REF!</definedName>
    <definedName name="yn">#REF!</definedName>
    <definedName name="yyy" localSheetId="5">#REF!</definedName>
    <definedName name="yyy">#REF!</definedName>
    <definedName name="zag" localSheetId="5">#REF!</definedName>
    <definedName name="zag">#REF!</definedName>
    <definedName name="ZAK1" localSheetId="5">#REF!</definedName>
    <definedName name="ZAK1">#REF!</definedName>
    <definedName name="ZAK1___0" localSheetId="5">#REF!</definedName>
    <definedName name="ZAK1___0">#REF!</definedName>
    <definedName name="ZAK1_2" localSheetId="5">#REF!</definedName>
    <definedName name="ZAK1_2">#REF!</definedName>
    <definedName name="ZAK1_5" localSheetId="5">#REF!</definedName>
    <definedName name="ZAK1_5">#REF!</definedName>
    <definedName name="ZAK1_6" localSheetId="5">#REF!</definedName>
    <definedName name="ZAK1_6">#REF!</definedName>
    <definedName name="ZAK1_7" localSheetId="5">#REF!</definedName>
    <definedName name="ZAK1_7">#REF!</definedName>
    <definedName name="ZAK2" localSheetId="5">#REF!</definedName>
    <definedName name="ZAK2">#REF!</definedName>
    <definedName name="ZAK2_5" localSheetId="5">#REF!</definedName>
    <definedName name="ZAK2_5">#REF!</definedName>
    <definedName name="ZO" localSheetId="5">#REF!</definedName>
    <definedName name="ZO">#REF!</definedName>
    <definedName name="zzz" localSheetId="5">#REF!</definedName>
    <definedName name="zzz">#REF!</definedName>
    <definedName name="а" localSheetId="5">#REF!</definedName>
    <definedName name="а">#REF!</definedName>
    <definedName name="а1" localSheetId="5">#REF!</definedName>
    <definedName name="а1">#REF!</definedName>
    <definedName name="А15" localSheetId="5">#REF!</definedName>
    <definedName name="А15">#REF!</definedName>
    <definedName name="А2" localSheetId="5">#REF!</definedName>
    <definedName name="А2">#REF!</definedName>
    <definedName name="А34" localSheetId="5">#REF!</definedName>
    <definedName name="А34">#REF!</definedName>
    <definedName name="а36" localSheetId="5">#REF!</definedName>
    <definedName name="а36">#REF!</definedName>
    <definedName name="а36___0" localSheetId="5">#REF!</definedName>
    <definedName name="а36___0">#REF!</definedName>
    <definedName name="а36___7" localSheetId="5">#REF!</definedName>
    <definedName name="а36___7">#REF!</definedName>
    <definedName name="а36_4" localSheetId="5">#REF!</definedName>
    <definedName name="а36_4">#REF!</definedName>
    <definedName name="аа" localSheetId="5">#REF!</definedName>
    <definedName name="аа">#REF!</definedName>
    <definedName name="ааааааааыфффф" localSheetId="5">#REF!</definedName>
    <definedName name="ааааааааыфффф">#REF!</definedName>
    <definedName name="ав" localSheetId="5">#REF!</definedName>
    <definedName name="ав">#REF!</definedName>
    <definedName name="авжддд" localSheetId="5">#REF!</definedName>
    <definedName name="авжддд">#REF!</definedName>
    <definedName name="авмиви" localSheetId="5">#REF!</definedName>
    <definedName name="авмиви">#REF!</definedName>
    <definedName name="авт" localSheetId="5">#REF!</definedName>
    <definedName name="авт">#REF!</definedName>
    <definedName name="Автомат" localSheetId="5">[28]Смета!#REF!</definedName>
    <definedName name="Автомат">[28]Смета!#REF!</definedName>
    <definedName name="авы" localSheetId="5">[27]Шкаф!#REF!</definedName>
    <definedName name="авы">[27]Шкаф!#REF!</definedName>
    <definedName name="АКСТ">'[29]Лист опроса'!$B$22</definedName>
    <definedName name="апиаоп" localSheetId="5">[30]Смета!#REF!</definedName>
    <definedName name="апиаоп">[30]Смета!#REF!</definedName>
    <definedName name="апр" localSheetId="5">[30]топография!#REF!</definedName>
    <definedName name="апр">[30]топография!#REF!</definedName>
    <definedName name="АСУТП" localSheetId="5">#REF!</definedName>
    <definedName name="АСУТП">#REF!</definedName>
    <definedName name="АФС" localSheetId="5">[31]топография!#REF!</definedName>
    <definedName name="АФС">[31]топография!#REF!</definedName>
    <definedName name="_xlnm.Database" localSheetId="5">#REF!</definedName>
    <definedName name="_xlnm.Database">#REF!</definedName>
    <definedName name="БАК" localSheetId="5">#REF!</definedName>
    <definedName name="БАК">#REF!</definedName>
    <definedName name="быч">'[32]свод 2'!$A$7</definedName>
    <definedName name="в" localSheetId="5">'[3]Зап-3- СЦБ'!#REF!</definedName>
    <definedName name="в">'[3]Зап-3- СЦБ'!#REF!</definedName>
    <definedName name="в1" localSheetId="5">'[33]Зап-3- СЦБ'!#REF!</definedName>
    <definedName name="в1">'[33]Зап-3- СЦБ'!#REF!</definedName>
    <definedName name="ва">#N/A</definedName>
    <definedName name="вава" localSheetId="5">[34]топография!#REF!</definedName>
    <definedName name="вава">[34]топография!#REF!</definedName>
    <definedName name="Валюта" localSheetId="5">#REF!</definedName>
    <definedName name="Валюта">#REF!</definedName>
    <definedName name="вап" localSheetId="5">#REF!</definedName>
    <definedName name="вап">#REF!</definedName>
    <definedName name="вапро" localSheetId="5" hidden="1">{#N/A,#N/A,FALSE,"Шаблон_Спец1"}</definedName>
    <definedName name="вапро" hidden="1">{#N/A,#N/A,FALSE,"Шаблон_Спец1"}</definedName>
    <definedName name="ВАХ" localSheetId="5" hidden="1">{#N/A,#N/A,FALSE,"Акт-Смета"}</definedName>
    <definedName name="ВАХ" hidden="1">{#N/A,#N/A,FALSE,"Акт-Смета"}</definedName>
    <definedName name="Вахты" localSheetId="5" hidden="1">{#N/A,#N/A,FALSE,"Акт-Смета"}</definedName>
    <definedName name="Вахты" hidden="1">{#N/A,#N/A,FALSE,"Акт-Смета"}</definedName>
    <definedName name="вв" localSheetId="5">#REF!</definedName>
    <definedName name="вв">#REF!</definedName>
    <definedName name="ввв" localSheetId="5">#REF!</definedName>
    <definedName name="ввв">#REF!</definedName>
    <definedName name="виды" localSheetId="5">#REF!</definedName>
    <definedName name="виды">#REF!</definedName>
    <definedName name="вика" localSheetId="5">#REF!</definedName>
    <definedName name="вика">#REF!</definedName>
    <definedName name="внеш" localSheetId="5">#REF!</definedName>
    <definedName name="внеш">#REF!</definedName>
    <definedName name="ВНИИСТ1" localSheetId="5">#REF!</definedName>
    <definedName name="ВНИИСТ1">#REF!</definedName>
    <definedName name="вравар" localSheetId="5">#REF!</definedName>
    <definedName name="вравар">#REF!</definedName>
    <definedName name="вравар_4" localSheetId="5">#REF!</definedName>
    <definedName name="вравар_4">#REF!</definedName>
    <definedName name="Времен">[35]Коэфф!$B$2</definedName>
    <definedName name="Всего_по_смете" localSheetId="5">#REF!</definedName>
    <definedName name="Всего_по_смете">#REF!</definedName>
    <definedName name="ВсегоЗП" localSheetId="5">#REF!</definedName>
    <definedName name="ВсегоЗП">#REF!</definedName>
    <definedName name="Вспомогательные_работы" localSheetId="5">#REF!</definedName>
    <definedName name="Вспомогательные_работы">#REF!</definedName>
    <definedName name="ВТ" localSheetId="5">#REF!</definedName>
    <definedName name="ВТ">#REF!</definedName>
    <definedName name="ВУКЕП" localSheetId="5">#REF!</definedName>
    <definedName name="ВУКЕП">#REF!</definedName>
    <definedName name="выавы" localSheetId="5">[27]Коэфф1.!#REF!</definedName>
    <definedName name="выавы">[27]Коэфф1.!#REF!</definedName>
    <definedName name="ВЫЕЗД_всего">[36]РасчетКомандир1!$M$1:$M$65536</definedName>
    <definedName name="ВЫЕЗД_всего_1">[36]РасчетКомандир2!$O$1:$O$65536</definedName>
    <definedName name="ВЫЕЗД_период">[36]РасчетКомандир1!$E$1:$E$65536</definedName>
    <definedName name="ВЫЕЗД_период_1">[36]РасчетКомандир2!$E$1:$E$65536</definedName>
    <definedName name="выфвы" localSheetId="5">[37]ПДР!#REF!</definedName>
    <definedName name="выфвы">[37]ПДР!#REF!</definedName>
    <definedName name="Вычислительная_техника" localSheetId="5">[27]Коэфф1.!#REF!</definedName>
    <definedName name="Вычислительная_техника">[27]Коэфф1.!#REF!</definedName>
    <definedName name="Вычислительная_техника_1" localSheetId="5">#REF!</definedName>
    <definedName name="Вычислительная_техника_1">#REF!</definedName>
    <definedName name="Г">'[38]свод 2'!$A$7</definedName>
    <definedName name="газ">'[39]свод 3'!$D$13</definedName>
    <definedName name="ггг" localSheetId="5" hidden="1">{#N/A,#N/A,FALSE,"Шаблон_Спец1"}</definedName>
    <definedName name="ггг" hidden="1">{#N/A,#N/A,FALSE,"Шаблон_Спец1"}</definedName>
    <definedName name="гелог" localSheetId="5">#REF!</definedName>
    <definedName name="гелог">#REF!</definedName>
    <definedName name="гео" localSheetId="5">#REF!</definedName>
    <definedName name="гео">#REF!</definedName>
    <definedName name="геодезия" localSheetId="5">#REF!</definedName>
    <definedName name="геодезия">#REF!</definedName>
    <definedName name="геол" localSheetId="5">[40]Смета!#REF!</definedName>
    <definedName name="геол">[40]Смета!#REF!</definedName>
    <definedName name="геол.1" localSheetId="5">#REF!</definedName>
    <definedName name="геол.1">#REF!</definedName>
    <definedName name="Геол_Лазаревск" localSheetId="5">[41]топография!#REF!</definedName>
    <definedName name="Геол_Лазаревск">[41]топография!#REF!</definedName>
    <definedName name="геол1" localSheetId="5">#REF!</definedName>
    <definedName name="геол1">#REF!</definedName>
    <definedName name="геология" localSheetId="5">#REF!</definedName>
    <definedName name="геология">#REF!</definedName>
    <definedName name="геоф" localSheetId="5">#REF!</definedName>
    <definedName name="геоф">#REF!</definedName>
    <definedName name="Геофиз" localSheetId="5">#REF!</definedName>
    <definedName name="Геофиз">#REF!</definedName>
    <definedName name="геофизика" localSheetId="5">#REF!</definedName>
    <definedName name="геофизика">#REF!</definedName>
    <definedName name="гид" localSheetId="5">[42]Смета!#REF!</definedName>
    <definedName name="гид">[42]Смета!#REF!</definedName>
    <definedName name="Гидр" localSheetId="5">[43]топография!#REF!</definedName>
    <definedName name="Гидр">[43]топография!#REF!</definedName>
    <definedName name="Гидро" localSheetId="5">[42]топография!#REF!</definedName>
    <definedName name="Гидро">[42]топография!#REF!</definedName>
    <definedName name="гидро1" localSheetId="5">#REF!</definedName>
    <definedName name="гидро1">#REF!</definedName>
    <definedName name="гидро1___0" localSheetId="5">#REF!</definedName>
    <definedName name="гидро1___0">#REF!</definedName>
    <definedName name="гидро1_4" localSheetId="5">#REF!</definedName>
    <definedName name="гидро1_4">#REF!</definedName>
    <definedName name="гидрол" localSheetId="5">#REF!</definedName>
    <definedName name="гидрол">#REF!</definedName>
    <definedName name="Гидролог" localSheetId="5">#REF!</definedName>
    <definedName name="Гидролог">#REF!</definedName>
    <definedName name="Гидрология_7.03.08" localSheetId="5">[44]топография!#REF!</definedName>
    <definedName name="Гидрология_7.03.08">[44]топография!#REF!</definedName>
    <definedName name="ГИП" localSheetId="5">#REF!</definedName>
    <definedName name="ГИП">#REF!</definedName>
    <definedName name="год" localSheetId="5">#REF!</definedName>
    <definedName name="год">#REF!</definedName>
    <definedName name="город" localSheetId="5">#REF!</definedName>
    <definedName name="город">#REF!</definedName>
    <definedName name="группа" localSheetId="5">#REF!</definedName>
    <definedName name="группа">#REF!</definedName>
    <definedName name="гф" localSheetId="5" hidden="1">{#N/A,#N/A,FALSE,"Акт-Смета"}</definedName>
    <definedName name="гф" hidden="1">{#N/A,#N/A,FALSE,"Акт-Смета"}</definedName>
    <definedName name="гшшг">NA()</definedName>
    <definedName name="Дата_изменения_группы_строек" localSheetId="5">#REF!</definedName>
    <definedName name="Дата_изменения_группы_строек">#REF!</definedName>
    <definedName name="Дата_изменения_локальной_сметы" localSheetId="5">#REF!</definedName>
    <definedName name="Дата_изменения_локальной_сметы">#REF!</definedName>
    <definedName name="Дата_изменения_объекта" localSheetId="5">#REF!</definedName>
    <definedName name="Дата_изменения_объекта">#REF!</definedName>
    <definedName name="Дата_изменения_объектной_сметы" localSheetId="5">#REF!</definedName>
    <definedName name="Дата_изменения_объектной_сметы">#REF!</definedName>
    <definedName name="Дата_изменения_очереди" localSheetId="5">#REF!</definedName>
    <definedName name="Дата_изменения_очереди">#REF!</definedName>
    <definedName name="Дата_изменения_пускового_комплекса" localSheetId="5">#REF!</definedName>
    <definedName name="Дата_изменения_пускового_комплекса">#REF!</definedName>
    <definedName name="Дата_изменения_сводного_сметного_расчета" localSheetId="5">#REF!</definedName>
    <definedName name="Дата_изменения_сводного_сметного_расчета">#REF!</definedName>
    <definedName name="Дата_изменения_стройки" localSheetId="5">#REF!</definedName>
    <definedName name="Дата_изменения_стройки">#REF!</definedName>
    <definedName name="Дата_создания_группы_строек" localSheetId="5">#REF!</definedName>
    <definedName name="Дата_создания_группы_строек">#REF!</definedName>
    <definedName name="Дата_создания_локальной_сметы" localSheetId="5">#REF!</definedName>
    <definedName name="Дата_создания_локальной_сметы">#REF!</definedName>
    <definedName name="Дата_создания_объекта" localSheetId="5">#REF!</definedName>
    <definedName name="Дата_создания_объекта">#REF!</definedName>
    <definedName name="Дата_создания_объектной_сметы" localSheetId="5">#REF!</definedName>
    <definedName name="Дата_создания_объектной_сметы">#REF!</definedName>
    <definedName name="Дата_создания_очереди" localSheetId="5">#REF!</definedName>
    <definedName name="Дата_создания_очереди">#REF!</definedName>
    <definedName name="Дата_создания_пускового_комплекса" localSheetId="5">#REF!</definedName>
    <definedName name="Дата_создания_пускового_комплекса">#REF!</definedName>
    <definedName name="Дата_создания_сводного_сметного_расчета" localSheetId="5">#REF!</definedName>
    <definedName name="Дата_создания_сводного_сметного_расчета">#REF!</definedName>
    <definedName name="Дата_создания_стройки" localSheetId="5">#REF!</definedName>
    <definedName name="Дата_создания_стройки">#REF!</definedName>
    <definedName name="дд" localSheetId="5">[45]Смета!#REF!</definedName>
    <definedName name="дд">[45]Смета!#REF!</definedName>
    <definedName name="ддд">'[46]СметаСводная Рыб'!$C$13</definedName>
    <definedName name="Дельта">[47]DATA!$B$4</definedName>
    <definedName name="Дефлятор" localSheetId="5">#REF!</definedName>
    <definedName name="Дефлятор">#REF!</definedName>
    <definedName name="Диск" localSheetId="5">#REF!</definedName>
    <definedName name="Диск">#REF!</definedName>
    <definedName name="ДК" localSheetId="5">#REF!</definedName>
    <definedName name="ДК">#REF!</definedName>
    <definedName name="Длинна_границы" localSheetId="5">#REF!</definedName>
    <definedName name="Длинна_границы">#REF!</definedName>
    <definedName name="Длинна_трассы" localSheetId="5">#REF!</definedName>
    <definedName name="Длинна_трассы">#REF!</definedName>
    <definedName name="должность" localSheetId="5">#REF!</definedName>
    <definedName name="должность">#REF!</definedName>
    <definedName name="Доп._оборудование" localSheetId="5">[27]Коэфф1.!#REF!</definedName>
    <definedName name="Доп._оборудование">[27]Коэфф1.!#REF!</definedName>
    <definedName name="Доп._оборудование_1" localSheetId="5">#REF!</definedName>
    <definedName name="Доп._оборудование_1">#REF!</definedName>
    <definedName name="Доп_оборуд" localSheetId="5">#REF!</definedName>
    <definedName name="Доп_оборуд">#REF!</definedName>
    <definedName name="Дорога" localSheetId="5">[27]Шкаф!#REF!</definedName>
    <definedName name="Дорога">[27]Шкаф!#REF!</definedName>
    <definedName name="Дорога_1" localSheetId="5">#REF!</definedName>
    <definedName name="Дорога_1">#REF!</definedName>
    <definedName name="ДСК" localSheetId="5">[48]топография!#REF!</definedName>
    <definedName name="ДСК">[48]топография!#REF!</definedName>
    <definedName name="ДСК_2" localSheetId="5">[49]топография!#REF!</definedName>
    <definedName name="ДСК_2">[49]топография!#REF!</definedName>
    <definedName name="ДСК_3" localSheetId="5">[44]топография!#REF!</definedName>
    <definedName name="ДСК_3">[44]топография!#REF!</definedName>
    <definedName name="ДСК_4" localSheetId="5">[50]топография!#REF!</definedName>
    <definedName name="ДСК_4">[50]топография!#REF!</definedName>
    <definedName name="дск1" localSheetId="5">[51]топография!#REF!</definedName>
    <definedName name="дск1">[51]топография!#REF!</definedName>
    <definedName name="дтс">'[52]СметаСводная Рыб'!$C$13</definedName>
    <definedName name="е" localSheetId="5">#REF!</definedName>
    <definedName name="е">#REF!</definedName>
    <definedName name="ед">[53]Смета!$D$29</definedName>
    <definedName name="ед2">[54]Смета!$D$26</definedName>
    <definedName name="ее">'[46]СметаСводная Рыб'!$C$9</definedName>
    <definedName name="енагн">[55]Смета!$C$17</definedName>
    <definedName name="жд" localSheetId="5">#REF!</definedName>
    <definedName name="жд">#REF!</definedName>
    <definedName name="жжж" localSheetId="5">#REF!</definedName>
    <definedName name="жжж">#REF!</definedName>
    <definedName name="жпф" localSheetId="5">#REF!</definedName>
    <definedName name="жпф">#REF!</definedName>
    <definedName name="Зависимые" localSheetId="5">#REF!</definedName>
    <definedName name="Зависимые">#REF!</definedName>
    <definedName name="Заказчик" localSheetId="5">#REF!</definedName>
    <definedName name="Заказчик">#REF!</definedName>
    <definedName name="Зимнее_удорожание">[35]Коэфф!$B$1</definedName>
    <definedName name="ЗИП_Всего" localSheetId="5">'[27]Прайс лист'!#REF!</definedName>
    <definedName name="ЗИП_Всего">'[27]Прайс лист'!#REF!</definedName>
    <definedName name="ЗИП_Всего_1" localSheetId="5">#REF!</definedName>
    <definedName name="ЗИП_Всего_1">#REF!</definedName>
    <definedName name="зп">[53]Смета!$D$22</definedName>
    <definedName name="зт">[53]Смета!$C$31</definedName>
    <definedName name="и">'[46]СметаСводная Рыб'!$C$9</definedName>
    <definedName name="изыск" localSheetId="5">#REF!</definedName>
    <definedName name="изыск">#REF!</definedName>
    <definedName name="изыскание_форма" localSheetId="5">#REF!</definedName>
    <definedName name="изыскание_форма">#REF!</definedName>
    <definedName name="ик" localSheetId="5">#REF!</definedName>
    <definedName name="ик">#REF!</definedName>
    <definedName name="Инвестор" localSheetId="5">#REF!</definedName>
    <definedName name="Инвестор">#REF!</definedName>
    <definedName name="Индекс_ЛН_группы_строек" localSheetId="5">#REF!</definedName>
    <definedName name="Индекс_ЛН_группы_строек">#REF!</definedName>
    <definedName name="Индекс_ЛН_локальной_сметы" localSheetId="5">#REF!</definedName>
    <definedName name="Индекс_ЛН_локальной_сметы">#REF!</definedName>
    <definedName name="Индекс_ЛН_объекта" localSheetId="5">#REF!</definedName>
    <definedName name="Индекс_ЛН_объекта">#REF!</definedName>
    <definedName name="Индекс_ЛН_объектной_сметы" localSheetId="5">#REF!</definedName>
    <definedName name="Индекс_ЛН_объектной_сметы">#REF!</definedName>
    <definedName name="Индекс_ЛН_очереди" localSheetId="5">#REF!</definedName>
    <definedName name="Индекс_ЛН_очереди">#REF!</definedName>
    <definedName name="Индекс_ЛН_пускового_комплекса" localSheetId="5">#REF!</definedName>
    <definedName name="Индекс_ЛН_пускового_комплекса">#REF!</definedName>
    <definedName name="Индекс_ЛН_сводного_сметного_расчета" localSheetId="5">#REF!</definedName>
    <definedName name="Индекс_ЛН_сводного_сметного_расчета">#REF!</definedName>
    <definedName name="Индекс_ЛН_стройки" localSheetId="5">#REF!</definedName>
    <definedName name="Индекс_ЛН_стройки">#REF!</definedName>
    <definedName name="ИНДЕКСЫ" localSheetId="5">'[6]смета 2 проект. работы'!#REF!</definedName>
    <definedName name="ИНДЕКСЫ">'[6]смета 2 проект. работы'!#REF!</definedName>
    <definedName name="инж" localSheetId="5">#REF!</definedName>
    <definedName name="инж">#REF!</definedName>
    <definedName name="ИПусто" localSheetId="5">#REF!</definedName>
    <definedName name="ИПусто">#REF!</definedName>
    <definedName name="итог" localSheetId="5">#REF!</definedName>
    <definedName name="итог">#REF!</definedName>
    <definedName name="Итого_ЗПМ__по_рес_расчету_с_учетом_к_тов" localSheetId="5">#REF!</definedName>
    <definedName name="Итого_ЗПМ__по_рес_расчету_с_учетом_к_тов">#REF!</definedName>
    <definedName name="Итого_ЗПМ_в_базисных_ценах" localSheetId="5">#REF!</definedName>
    <definedName name="Итого_ЗПМ_в_базисных_ценах">#REF!</definedName>
    <definedName name="Итого_ЗПМ_в_базисных_ценах_с_учетом_к_тов" localSheetId="5">#REF!</definedName>
    <definedName name="Итого_ЗПМ_в_базисных_ценах_с_учетом_к_тов">#REF!</definedName>
    <definedName name="Итого_ЗПМ_по_акту_вып_работ_в_базисных_ценах_с_учетом_к_тов" localSheetId="5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 localSheetId="5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 localSheetId="5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 localSheetId="5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 localSheetId="5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 localSheetId="5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 localSheetId="5">#REF!</definedName>
    <definedName name="Итого_МАТ_по_акту_вып_работ_при_ресурсном_расчете_с_учетом_к_тов">#REF!</definedName>
    <definedName name="Итого_материалы" localSheetId="5">#REF!</definedName>
    <definedName name="Итого_материалы">#REF!</definedName>
    <definedName name="Итого_материалы__по_рес_расчету_с_учетом_к_тов" localSheetId="5">#REF!</definedName>
    <definedName name="Итого_материалы__по_рес_расчету_с_учетом_к_тов">#REF!</definedName>
    <definedName name="Итого_материалы_в_базисных_ценах" localSheetId="5">#REF!</definedName>
    <definedName name="Итого_материалы_в_базисных_ценах">#REF!</definedName>
    <definedName name="Итого_материалы_в_базисных_ценах_с_учетом_к_тов" localSheetId="5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 localSheetId="5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 localSheetId="5">#REF!</definedName>
    <definedName name="Итого_материалы_по_акту_выполненных_работ_при_ресурсном_расчете">#REF!</definedName>
    <definedName name="Итого_машины_и_механизмы" localSheetId="5">#REF!</definedName>
    <definedName name="Итого_машины_и_механизмы">#REF!</definedName>
    <definedName name="Итого_машины_и_механизмы_в_базисных_ценах" localSheetId="5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 localSheetId="5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 localSheetId="5">#REF!</definedName>
    <definedName name="Итого_машины_и_механизмы_по_акту_выполненных_работ_при_ресурсном_расчете">#REF!</definedName>
    <definedName name="Итого_НР_в_базисных_ценах" localSheetId="5">#REF!</definedName>
    <definedName name="Итого_НР_в_базисных_ценах">#REF!</definedName>
    <definedName name="Итого_НР_по_акту_в_базисных_ценах" localSheetId="5">#REF!</definedName>
    <definedName name="Итого_НР_по_акту_в_базисных_ценах">#REF!</definedName>
    <definedName name="Итого_НР_по_акту_по_ресурсному_расчету" localSheetId="5">#REF!</definedName>
    <definedName name="Итого_НР_по_акту_по_ресурсному_расчету">#REF!</definedName>
    <definedName name="Итого_НР_по_ресурсному_расчету" localSheetId="5">#REF!</definedName>
    <definedName name="Итого_НР_по_ресурсному_расчету">#REF!</definedName>
    <definedName name="Итого_ОЗП" localSheetId="5">#REF!</definedName>
    <definedName name="Итого_ОЗП">#REF!</definedName>
    <definedName name="Итого_ОЗП_в_базисных_ценах" localSheetId="5">#REF!</definedName>
    <definedName name="Итого_ОЗП_в_базисных_ценах">#REF!</definedName>
    <definedName name="Итого_ОЗП_в_базисных_ценах_с_учетом_к_тов" localSheetId="5">#REF!</definedName>
    <definedName name="Итого_ОЗП_в_базисных_ценах_с_учетом_к_тов">#REF!</definedName>
    <definedName name="Итого_ОЗП_по_акту_вып_работ_в_базисных_ценах_с_учетом_к_тов" localSheetId="5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 localSheetId="5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 localSheetId="5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 localSheetId="5">#REF!</definedName>
    <definedName name="Итого_ОЗП_по_акту_выполненных_работ_при_ресурсном_расчете">#REF!</definedName>
    <definedName name="Итого_ОЗП_по_рес_расчету_с_учетом_к_тов" localSheetId="5">#REF!</definedName>
    <definedName name="Итого_ОЗП_по_рес_расчету_с_учетом_к_тов">#REF!</definedName>
    <definedName name="Итого_ПЗ" localSheetId="5">#REF!</definedName>
    <definedName name="Итого_ПЗ">#REF!</definedName>
    <definedName name="Итого_ПЗ_в_базисных_ценах" localSheetId="5">#REF!</definedName>
    <definedName name="Итого_ПЗ_в_базисных_ценах">#REF!</definedName>
    <definedName name="Итого_ПЗ_в_базисных_ценах_с_учетом_к_тов" localSheetId="5">#REF!</definedName>
    <definedName name="Итого_ПЗ_в_базисных_ценах_с_учетом_к_тов">#REF!</definedName>
    <definedName name="Итого_ПЗ_по_акту_вып_работ_в_базисных_ценах_с_учетом_к_тов" localSheetId="5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 localSheetId="5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 localSheetId="5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 localSheetId="5">#REF!</definedName>
    <definedName name="Итого_ПЗ_по_акту_выполненных_работ_при_ресурсном_расчете">#REF!</definedName>
    <definedName name="Итого_ПЗ_по_рес_расчету_с_учетом_к_тов" localSheetId="5">#REF!</definedName>
    <definedName name="Итого_ПЗ_по_рес_расчету_с_учетом_к_тов">#REF!</definedName>
    <definedName name="Итого_по_разделу_V" localSheetId="5">#REF!</definedName>
    <definedName name="Итого_по_разделу_V">#REF!</definedName>
    <definedName name="Итого_по_смете" localSheetId="5">#REF!</definedName>
    <definedName name="Итого_по_смете">#REF!</definedName>
    <definedName name="Итого_СП_в_базисных_ценах" localSheetId="5">#REF!</definedName>
    <definedName name="Итого_СП_в_базисных_ценах">#REF!</definedName>
    <definedName name="Итого_СП_по_акту_в_базисных_ценах" localSheetId="5">#REF!</definedName>
    <definedName name="Итого_СП_по_акту_в_базисных_ценах">#REF!</definedName>
    <definedName name="Итого_СП_по_акту_по_ресурсному_расчету" localSheetId="5">#REF!</definedName>
    <definedName name="Итого_СП_по_акту_по_ресурсному_расчету">#REF!</definedName>
    <definedName name="Итого_СП_по_ресурсному_расчету" localSheetId="5">#REF!</definedName>
    <definedName name="Итого_СП_по_ресурсному_расчету">#REF!</definedName>
    <definedName name="Итого_ФОТ_в_базисных_ценах" localSheetId="5">#REF!</definedName>
    <definedName name="Итого_ФОТ_в_базисных_ценах">#REF!</definedName>
    <definedName name="Итого_ФОТ_по_акту_выполненных_работ_в_базисных_ценах" localSheetId="5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 localSheetId="5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 localSheetId="5">#REF!</definedName>
    <definedName name="Итого_ФОТ_при_расчете_по_доле_з_п_в_стоимости_эксплуатации_машин">#REF!</definedName>
    <definedName name="Итого_ЭММ__по_рес_расчету_с_учетом_к_тов" localSheetId="5">#REF!</definedName>
    <definedName name="Итого_ЭММ__по_рес_расчету_с_учетом_к_тов">#REF!</definedName>
    <definedName name="Итого_ЭММ_в_базисных_ценах_с_учетом_к_тов" localSheetId="5">#REF!</definedName>
    <definedName name="Итого_ЭММ_в_базисных_ценах_с_учетом_к_тов">#REF!</definedName>
    <definedName name="Итого_ЭММ_по_акту_вып_работ_в_базисных_ценах_с_учетом_к_тов" localSheetId="5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 localSheetId="5">#REF!</definedName>
    <definedName name="Итого_ЭММ_по_акту_вып_работ_при_ресурсном_расчете_с_учетом_к_тов">#REF!</definedName>
    <definedName name="ить" localSheetId="5" hidden="1">{#N/A,#N/A,TRUE,"Смета на пасс. обор. №1"}</definedName>
    <definedName name="ить" hidden="1">{#N/A,#N/A,TRUE,"Смета на пасс. обор. №1"}</definedName>
    <definedName name="й" localSheetId="5">#REF!</definedName>
    <definedName name="й">#REF!</definedName>
    <definedName name="й1">[55]Смета!$D$17</definedName>
    <definedName name="й2">[55]Смета!$C$17</definedName>
    <definedName name="й3">[55]Смета!$C$20</definedName>
    <definedName name="й34">[55]Смета!$D$12</definedName>
    <definedName name="й5">[55]Смета!$D$11</definedName>
    <definedName name="ййй" localSheetId="5" hidden="1">{#N/A,#N/A,FALSE,"Акт-Смета"}</definedName>
    <definedName name="ййй" hidden="1">{#N/A,#N/A,FALSE,"Акт-Смета"}</definedName>
    <definedName name="йййй" localSheetId="5">[56]топо!#REF!</definedName>
    <definedName name="йййй">[56]топо!#REF!</definedName>
    <definedName name="йцйц">NA()</definedName>
    <definedName name="йцу" localSheetId="5">#REF!</definedName>
    <definedName name="йцу">#REF!</definedName>
    <definedName name="к" localSheetId="5">[57]топография!#REF!</definedName>
    <definedName name="к">[57]топография!#REF!</definedName>
    <definedName name="к_ЗПМ" localSheetId="5">#REF!</definedName>
    <definedName name="к_ЗПМ">#REF!</definedName>
    <definedName name="к_МАТ" localSheetId="5">#REF!</definedName>
    <definedName name="к_МАТ">#REF!</definedName>
    <definedName name="к_ОЗП" localSheetId="5">#REF!</definedName>
    <definedName name="к_ОЗП">#REF!</definedName>
    <definedName name="к_ПЗ" localSheetId="5">#REF!</definedName>
    <definedName name="к_ПЗ">#REF!</definedName>
    <definedName name="к_ЭМ" localSheetId="5">#REF!</definedName>
    <definedName name="к_ЭМ">#REF!</definedName>
    <definedName name="К1" localSheetId="5">#REF!</definedName>
    <definedName name="К1">#REF!</definedName>
    <definedName name="К10" localSheetId="5">#REF!</definedName>
    <definedName name="К10">#REF!</definedName>
    <definedName name="К11" localSheetId="5">'[33]Зап-3- СЦБ'!#REF!</definedName>
    <definedName name="К11">'[33]Зап-3- СЦБ'!#REF!</definedName>
    <definedName name="к1117" localSheetId="5">'[3]Зап-3- СЦБ'!#REF!</definedName>
    <definedName name="к1117">'[3]Зап-3- СЦБ'!#REF!</definedName>
    <definedName name="К114" localSheetId="5">'[58]Зап-3- СЦБ'!#REF!</definedName>
    <definedName name="К114">'[58]Зап-3- СЦБ'!#REF!</definedName>
    <definedName name="К115" localSheetId="5">'[58]Зап-3- СЦБ'!#REF!</definedName>
    <definedName name="К115">'[58]Зап-3- СЦБ'!#REF!</definedName>
    <definedName name="К12" localSheetId="5">'[33]Зап-3- СЦБ'!#REF!</definedName>
    <definedName name="К12">'[33]Зап-3- СЦБ'!#REF!</definedName>
    <definedName name="к122" localSheetId="5">'[59]Зап-3- СЦБ'!#REF!</definedName>
    <definedName name="к122">'[59]Зап-3- СЦБ'!#REF!</definedName>
    <definedName name="К125" localSheetId="5">'[58]Зап-3- СЦБ'!#REF!</definedName>
    <definedName name="К125">'[58]Зап-3- СЦБ'!#REF!</definedName>
    <definedName name="К128" localSheetId="5">'[58]Зап-3- СЦБ'!#REF!</definedName>
    <definedName name="К128">'[58]Зап-3- СЦБ'!#REF!</definedName>
    <definedName name="К129" localSheetId="5">'[58]Зап-3- СЦБ'!#REF!</definedName>
    <definedName name="К129">'[58]Зап-3- СЦБ'!#REF!</definedName>
    <definedName name="К13" localSheetId="5">#REF!</definedName>
    <definedName name="К13">#REF!</definedName>
    <definedName name="К14" localSheetId="5">'[33]Зап-3- СЦБ'!#REF!</definedName>
    <definedName name="К14">'[33]Зап-3- СЦБ'!#REF!</definedName>
    <definedName name="К15" localSheetId="5">'[33]Зап-3- СЦБ'!#REF!</definedName>
    <definedName name="К15">'[33]Зап-3- СЦБ'!#REF!</definedName>
    <definedName name="К16" localSheetId="5">'[33]Зап-3- СЦБ'!#REF!</definedName>
    <definedName name="К16">'[33]Зап-3- СЦБ'!#REF!</definedName>
    <definedName name="К17" localSheetId="5">#REF!</definedName>
    <definedName name="К17">#REF!</definedName>
    <definedName name="К19" localSheetId="5">'[60]См3 СЦБ-зап'!#REF!</definedName>
    <definedName name="К19">'[60]См3 СЦБ-зап'!#REF!</definedName>
    <definedName name="К2" localSheetId="5">#REF!</definedName>
    <definedName name="К2">#REF!</definedName>
    <definedName name="К20" localSheetId="5">'[33]Зап-3- СЦБ'!#REF!</definedName>
    <definedName name="К20">'[33]Зап-3- СЦБ'!#REF!</definedName>
    <definedName name="К21" localSheetId="5">'[33]Зап-3- СЦБ'!#REF!</definedName>
    <definedName name="К21">'[33]Зап-3- СЦБ'!#REF!</definedName>
    <definedName name="К22" localSheetId="5">#REF!</definedName>
    <definedName name="К22">#REF!</definedName>
    <definedName name="К23" localSheetId="5">'[60]См3 СЦБ-зап'!#REF!</definedName>
    <definedName name="К23">'[60]См3 СЦБ-зап'!#REF!</definedName>
    <definedName name="К24" localSheetId="5">#REF!</definedName>
    <definedName name="К24">#REF!</definedName>
    <definedName name="К25" localSheetId="5">'[58]Зап-3- СЦБ'!#REF!</definedName>
    <definedName name="К25">'[58]Зап-3- СЦБ'!#REF!</definedName>
    <definedName name="к26" localSheetId="5">#REF!</definedName>
    <definedName name="к26">#REF!</definedName>
    <definedName name="К27" localSheetId="5">'[33]Зап-3- СЦБ'!#REF!</definedName>
    <definedName name="К27">'[33]Зап-3- СЦБ'!#REF!</definedName>
    <definedName name="К28" localSheetId="5">'[33]Зап-3- СЦБ'!#REF!</definedName>
    <definedName name="К28">'[33]Зап-3- СЦБ'!#REF!</definedName>
    <definedName name="К29" localSheetId="5">'[33]Зап-3- СЦБ'!#REF!</definedName>
    <definedName name="К29">'[33]Зап-3- СЦБ'!#REF!</definedName>
    <definedName name="К3" localSheetId="5">#REF!</definedName>
    <definedName name="К3">#REF!</definedName>
    <definedName name="К4" localSheetId="5">#REF!</definedName>
    <definedName name="К4">#REF!</definedName>
    <definedName name="К5" localSheetId="5">#REF!</definedName>
    <definedName name="К5">#REF!</definedName>
    <definedName name="К6" localSheetId="5">#REF!</definedName>
    <definedName name="К6">#REF!</definedName>
    <definedName name="К7" localSheetId="5">#REF!</definedName>
    <definedName name="К7">#REF!</definedName>
    <definedName name="К8" localSheetId="5">#REF!</definedName>
    <definedName name="К8">#REF!</definedName>
    <definedName name="К9" localSheetId="5">'[33]Зап-3- СЦБ'!#REF!</definedName>
    <definedName name="К9">'[33]Зап-3- СЦБ'!#REF!</definedName>
    <definedName name="Кабели" localSheetId="5">[27]Коэфф1.!#REF!</definedName>
    <definedName name="Кабели">[27]Коэфф1.!#REF!</definedName>
    <definedName name="Кабели_1" localSheetId="5">#REF!</definedName>
    <definedName name="Кабели_1">#REF!</definedName>
    <definedName name="кака" localSheetId="5">#REF!</definedName>
    <definedName name="кака">#REF!</definedName>
    <definedName name="кака_4" localSheetId="5">#REF!</definedName>
    <definedName name="кака_4">#REF!</definedName>
    <definedName name="калплан" localSheetId="5">#REF!</definedName>
    <definedName name="калплан">#REF!</definedName>
    <definedName name="Камеральных" localSheetId="5">#REF!</definedName>
    <definedName name="Камеральных">#REF!</definedName>
    <definedName name="Категория_сложности" localSheetId="5">#REF!</definedName>
    <definedName name="Категория_сложности">#REF!</definedName>
    <definedName name="кв" localSheetId="5">#REF!</definedName>
    <definedName name="кв">#REF!</definedName>
    <definedName name="кгкг" localSheetId="5">#REF!</definedName>
    <definedName name="кгкг">#REF!</definedName>
    <definedName name="кегн" localSheetId="5">#REF!</definedName>
    <definedName name="кегн">#REF!</definedName>
    <definedName name="кеке" localSheetId="5">#REF!</definedName>
    <definedName name="кеке">#REF!</definedName>
    <definedName name="кеке_4" localSheetId="5">#REF!</definedName>
    <definedName name="кеке_4">#REF!</definedName>
    <definedName name="КИП" localSheetId="5">#REF!</definedName>
    <definedName name="КИП">#REF!</definedName>
    <definedName name="КИПиавтом" localSheetId="5">#REF!</definedName>
    <definedName name="КИПиавтом">#REF!</definedName>
    <definedName name="кк">'[61]свод 2'!$A$7</definedName>
    <definedName name="КК1" localSheetId="5">#REF!</definedName>
    <definedName name="КК1">#REF!</definedName>
    <definedName name="КК2" localSheetId="5">#REF!</definedName>
    <definedName name="КК2">#REF!</definedName>
    <definedName name="КК3" localSheetId="5">#REF!</definedName>
    <definedName name="КК3">#REF!</definedName>
    <definedName name="КК4" localSheetId="5">#REF!</definedName>
    <definedName name="КК4">#REF!</definedName>
    <definedName name="КК5" localSheetId="5">#REF!</definedName>
    <definedName name="КК5">#REF!</definedName>
    <definedName name="КК6" localSheetId="5">#REF!</definedName>
    <definedName name="КК6">#REF!</definedName>
    <definedName name="КК8" localSheetId="5">#REF!</definedName>
    <definedName name="КК8">#REF!</definedName>
    <definedName name="КК9" localSheetId="5">#REF!</definedName>
    <definedName name="КК9">#REF!</definedName>
    <definedName name="ккк" localSheetId="5">#REF!</definedName>
    <definedName name="ккк">#REF!</definedName>
    <definedName name="ккк_4" localSheetId="5">#REF!</definedName>
    <definedName name="ккк_4">#REF!</definedName>
    <definedName name="кккк" localSheetId="5">'[3]Зап-3- СЦБ'!#REF!</definedName>
    <definedName name="кккк">'[3]Зап-3- СЦБ'!#REF!</definedName>
    <definedName name="книга" localSheetId="5">#REF!</definedName>
    <definedName name="книга">#REF!</definedName>
    <definedName name="Количество_землепользователей" localSheetId="5">#REF!</definedName>
    <definedName name="Количество_землепользователей">#REF!</definedName>
    <definedName name="Количество_контуров" localSheetId="5">#REF!</definedName>
    <definedName name="Количество_контуров">#REF!</definedName>
    <definedName name="Количество_культур" localSheetId="5">#REF!</definedName>
    <definedName name="Количество_культур">#REF!</definedName>
    <definedName name="Количество_планшетов" localSheetId="5">#REF!</definedName>
    <definedName name="Количество_планшетов">#REF!</definedName>
    <definedName name="Количество_предприятий" localSheetId="5">#REF!</definedName>
    <definedName name="Количество_предприятий">#REF!</definedName>
    <definedName name="Количество_согласований" localSheetId="5">#REF!</definedName>
    <definedName name="Количество_согласований">#REF!</definedName>
    <definedName name="Количество_точек" localSheetId="5">#REF!</definedName>
    <definedName name="Количество_точек">#REF!</definedName>
    <definedName name="Количестов_точек" localSheetId="5">#REF!</definedName>
    <definedName name="Количестов_точек">#REF!</definedName>
    <definedName name="Колп">'[62]СметаСводная Колпино'!$C$5</definedName>
    <definedName name="ком" localSheetId="5">[63]топография!#REF!</definedName>
    <definedName name="ком">[63]топография!#REF!</definedName>
    <definedName name="ком." localSheetId="5">#REF!</definedName>
    <definedName name="ком.">#REF!</definedName>
    <definedName name="ком___0" localSheetId="5">[64]топография!#REF!</definedName>
    <definedName name="ком___0">[64]топография!#REF!</definedName>
    <definedName name="ком_4" localSheetId="5">[65]топография!#REF!</definedName>
    <definedName name="ком_4">[65]топография!#REF!</definedName>
    <definedName name="ком2" localSheetId="5">#REF!</definedName>
    <definedName name="ком2">#REF!</definedName>
    <definedName name="команд." localSheetId="5">#REF!</definedName>
    <definedName name="команд.">#REF!</definedName>
    <definedName name="командиров." localSheetId="5">#REF!</definedName>
    <definedName name="командиров.">#REF!</definedName>
    <definedName name="Командировочные_расходы" localSheetId="5">#REF!</definedName>
    <definedName name="Командировочные_расходы">#REF!</definedName>
    <definedName name="Компетенция" localSheetId="5">#REF!</definedName>
    <definedName name="Компетенция">#REF!</definedName>
    <definedName name="Контроллер" localSheetId="5">[27]Коэфф1.!#REF!</definedName>
    <definedName name="Контроллер">[27]Коэфф1.!#REF!</definedName>
    <definedName name="Контроллер_1" localSheetId="5">#REF!</definedName>
    <definedName name="Контроллер_1">#REF!</definedName>
    <definedName name="Конф" localSheetId="5">#REF!</definedName>
    <definedName name="Конф">#REF!</definedName>
    <definedName name="конфл" localSheetId="5">#REF!</definedName>
    <definedName name="конфл">#REF!</definedName>
    <definedName name="конфл2" localSheetId="5">#REF!</definedName>
    <definedName name="конфл2">#REF!</definedName>
    <definedName name="Коэф_монт">[35]Коэфф!$B$4</definedName>
    <definedName name="Коэфициент" localSheetId="5">#REF!</definedName>
    <definedName name="Коэфициент">#REF!</definedName>
    <definedName name="Коэффициент" localSheetId="5">#REF!</definedName>
    <definedName name="Коэффициент">#REF!</definedName>
    <definedName name="коэффициенты" localSheetId="5">#REF!</definedName>
    <definedName name="коэффициенты">#REF!</definedName>
    <definedName name="кп" localSheetId="5">#REF!</definedName>
    <definedName name="кп">#REF!</definedName>
    <definedName name="Кра">[66]СметаСводная!$E$6</definedName>
    <definedName name="Крек">'[29]Лист опроса'!$B$17</definedName>
    <definedName name="Крмпетенция" localSheetId="5">#REF!</definedName>
    <definedName name="Крмпетенция">#REF!</definedName>
    <definedName name="Крп">'[29]Лист опроса'!$B$19</definedName>
    <definedName name="куку" localSheetId="5">#REF!</definedName>
    <definedName name="куку">#REF!</definedName>
    <definedName name="Курс">[35]Коэфф!$B$3</definedName>
    <definedName name="Курс_1" localSheetId="5">#REF!</definedName>
    <definedName name="Курс_1">#REF!</definedName>
    <definedName name="курс_дол" localSheetId="5">#REF!</definedName>
    <definedName name="курс_дол">#REF!</definedName>
    <definedName name="Курс_доллара_США" localSheetId="5">#REF!</definedName>
    <definedName name="Курс_доллара_США">#REF!</definedName>
    <definedName name="курс1" localSheetId="5">#REF!</definedName>
    <definedName name="курс1">#REF!</definedName>
    <definedName name="Кэл">'[29]Лист опроса'!$B$20</definedName>
    <definedName name="лаб" localSheetId="5" hidden="1">{#N/A,#N/A,FALSE,"Акт-Смета"}</definedName>
    <definedName name="лаб" hidden="1">{#N/A,#N/A,FALSE,"Акт-Смета"}</definedName>
    <definedName name="лаборатория" localSheetId="5">#REF!</definedName>
    <definedName name="лаборатория">#REF!</definedName>
    <definedName name="лд" localSheetId="5">[67]топография!#REF!</definedName>
    <definedName name="лд">[67]топография!#REF!</definedName>
    <definedName name="лдл" localSheetId="5">'[68]Данные для расчёта сметы'!#REF!</definedName>
    <definedName name="лдл">'[68]Данные для расчёта сметы'!#REF!</definedName>
    <definedName name="ленин" localSheetId="5">#REF!</definedName>
    <definedName name="ленин">#REF!</definedName>
    <definedName name="лл" localSheetId="5">#REF!</definedName>
    <definedName name="лл">#REF!</definedName>
    <definedName name="ллдж" localSheetId="5">#REF!</definedName>
    <definedName name="ллдж">#REF!</definedName>
    <definedName name="ЛФО" localSheetId="5">#REF!</definedName>
    <definedName name="ЛФО">#REF!</definedName>
    <definedName name="Мак">[69]сводная!$D$7</definedName>
    <definedName name="метео" localSheetId="5">#REF!</definedName>
    <definedName name="метео">#REF!</definedName>
    <definedName name="МетеорУТ" localSheetId="5">[70]топография!#REF!</definedName>
    <definedName name="МетеорУТ">[70]топография!#REF!</definedName>
    <definedName name="мж1">'[71]СметаСводная 1 оч'!$D$6</definedName>
    <definedName name="мин" localSheetId="5">#REF!</definedName>
    <definedName name="мин">#REF!</definedName>
    <definedName name="Министерство_транспорта__связи_и_автомобильных_дорог_Самарской_области" localSheetId="5">#REF!</definedName>
    <definedName name="Министерство_транспорта__связи_и_автомобильных_дорог_Самарской_области">#REF!</definedName>
    <definedName name="мит" localSheetId="5">#REF!</definedName>
    <definedName name="мит">#REF!</definedName>
    <definedName name="митюгов">'[72]Данные для расчёта сметы'!$J$33</definedName>
    <definedName name="мичм">[73]сводная!$D$7</definedName>
    <definedName name="ммм" localSheetId="5" hidden="1">{#N/A,#N/A,FALSE,"Акт-Смета"}</definedName>
    <definedName name="ммм" hidden="1">{#N/A,#N/A,FALSE,"Акт-Смета"}</definedName>
    <definedName name="мммм" localSheetId="5" hidden="1">{#N/A,#N/A,FALSE,"Акт-Смета"}</definedName>
    <definedName name="мммм" hidden="1">{#N/A,#N/A,FALSE,"Акт-Смета"}</definedName>
    <definedName name="МММММММММ" localSheetId="5">#REF!</definedName>
    <definedName name="МММММММММ">#REF!</definedName>
    <definedName name="Монтаж" localSheetId="5">#REF!</definedName>
    <definedName name="Монтаж">#REF!</definedName>
    <definedName name="Монтажные_работы_в_базисных_ценах" localSheetId="5">#REF!</definedName>
    <definedName name="Монтажные_работы_в_базисных_ценах">#REF!</definedName>
    <definedName name="Монтажные_работы_в_текущих_ценах" localSheetId="5">#REF!</definedName>
    <definedName name="Монтажные_работы_в_текущих_ценах">#REF!</definedName>
    <definedName name="Монтажные_работы_в_текущих_ценах_по_ресурсному_расчету" localSheetId="5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 localSheetId="5">#REF!</definedName>
    <definedName name="Монтажные_работы_в_текущих_ценах_после_применения_индексов">#REF!</definedName>
    <definedName name="мп" localSheetId="5">#REF!</definedName>
    <definedName name="мп">#REF!</definedName>
    <definedName name="н" localSheetId="5">[57]топография!#REF!</definedName>
    <definedName name="н">[57]топография!#REF!</definedName>
    <definedName name="название_проекта" localSheetId="5">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 localSheetId="5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[74]свод!$A$7</definedName>
    <definedName name="Наименование_группы_строек" localSheetId="5">#REF!</definedName>
    <definedName name="Наименование_группы_строек">#REF!</definedName>
    <definedName name="Наименование_локальной_сметы" localSheetId="5">#REF!</definedName>
    <definedName name="Наименование_локальной_сметы">#REF!</definedName>
    <definedName name="Наименование_объекта" localSheetId="5">#REF!</definedName>
    <definedName name="Наименование_объекта">#REF!</definedName>
    <definedName name="Наименование_объектной_сметы" localSheetId="5">#REF!</definedName>
    <definedName name="Наименование_объектной_сметы">#REF!</definedName>
    <definedName name="Наименование_очереди" localSheetId="5">#REF!</definedName>
    <definedName name="Наименование_очереди">#REF!</definedName>
    <definedName name="Наименование_пускового_комплекса" localSheetId="5">#REF!</definedName>
    <definedName name="Наименование_пускового_комплекса">#REF!</definedName>
    <definedName name="Наименование_сводного_сметного_расчета" localSheetId="5">#REF!</definedName>
    <definedName name="Наименование_сводного_сметного_расчета">#REF!</definedName>
    <definedName name="Наименование_стройки" localSheetId="5">#REF!</definedName>
    <definedName name="Наименование_стройки">#REF!</definedName>
    <definedName name="натаа" localSheetId="5">#REF!</definedName>
    <definedName name="натаа">#REF!</definedName>
    <definedName name="НДС" localSheetId="5">#REF!</definedName>
    <definedName name="НДС">#REF!</definedName>
    <definedName name="Непредв">[35]Коэфф!$B$7</definedName>
    <definedName name="нет" localSheetId="5">#REF!</definedName>
    <definedName name="нет">#REF!</definedName>
    <definedName name="НК">'[75]См 1 наруж.водопровод'!$D$6</definedName>
    <definedName name="Номер_договора" localSheetId="5">#REF!</definedName>
    <definedName name="Номер_договора">#REF!</definedName>
    <definedName name="Норм_трудоемкость_механизаторов_по_смете_с_учетом_к_тов" localSheetId="5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 localSheetId="5">#REF!</definedName>
    <definedName name="Норм_трудоемкость_осн_рабочих_по_смете_с_учетом_к_тов">#REF!</definedName>
    <definedName name="Нормативная_трудоемкость_механизаторов_по_смете" localSheetId="5">#REF!</definedName>
    <definedName name="Нормативная_трудоемкость_механизаторов_по_смете">#REF!</definedName>
    <definedName name="Нормативная_трудоемкость_основных_рабочих_по_смете" localSheetId="5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 localSheetId="5">#REF!</definedName>
    <definedName name="о">#REF!</definedName>
    <definedName name="об">[53]Смета!$C$29</definedName>
    <definedName name="_xlnm.Print_Area" localSheetId="5">'5 Кадастр'!$A$1:$H$74</definedName>
    <definedName name="_xlnm.Print_Area" localSheetId="4">'6 Межевание'!$A$1:$Q$29</definedName>
    <definedName name="_xlnm.Print_Area" localSheetId="0">'Сводная смета'!$A$1:$F$26</definedName>
    <definedName name="_xlnm.Print_Area" localSheetId="3">'См№3 ГЕО'!$A$1:$J$59</definedName>
    <definedName name="_xlnm.Print_Area" localSheetId="6">Экспертиза!$A$1:$C$37</definedName>
    <definedName name="_xlnm.Print_Area">#REF!</definedName>
    <definedName name="Область_печати_ИМ___3" localSheetId="5">#REF!</definedName>
    <definedName name="Область_печати_ИМ___3">#REF!</definedName>
    <definedName name="Область_печати_ИМ_1" localSheetId="5">#REF!</definedName>
    <definedName name="Область_печати_ИМ_1">#REF!</definedName>
    <definedName name="Область_печати_ИМ_2" localSheetId="5">#REF!</definedName>
    <definedName name="Область_печати_ИМ_2">#REF!</definedName>
    <definedName name="Область_печати_ИМ_6" localSheetId="5">#REF!</definedName>
    <definedName name="Область_печати_ИМ_6">#REF!</definedName>
    <definedName name="Область_печати_ИМ_7" localSheetId="5">#REF!</definedName>
    <definedName name="Область_печати_ИМ_7">#REF!</definedName>
    <definedName name="Оборудование_в_базисных_ценах" localSheetId="5">#REF!</definedName>
    <definedName name="Оборудование_в_базисных_ценах">#REF!</definedName>
    <definedName name="Оборудование_в_текущих_ценах" localSheetId="5">#REF!</definedName>
    <definedName name="Оборудование_в_текущих_ценах">#REF!</definedName>
    <definedName name="Оборудование_в_текущих_ценах_по_ресурсному_расчету" localSheetId="5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 localSheetId="5">#REF!</definedName>
    <definedName name="Оборудование_в_текущих_ценах_после_применения_индексов">#REF!</definedName>
    <definedName name="Обос.стадии" localSheetId="5">#REF!</definedName>
    <definedName name="Обос.стадии">#REF!</definedName>
    <definedName name="Обоснование_поправки" localSheetId="5">#REF!</definedName>
    <definedName name="Обоснование_поправки">#REF!</definedName>
    <definedName name="общая" localSheetId="5">[22]топография!#REF!</definedName>
    <definedName name="общая">[22]топография!#REF!</definedName>
    <definedName name="объем">#N/A</definedName>
    <definedName name="объем___0" localSheetId="5">#REF!</definedName>
    <definedName name="объем___0">#REF!</definedName>
    <definedName name="объем___0___0" localSheetId="5">#REF!</definedName>
    <definedName name="объем___0___0">#REF!</definedName>
    <definedName name="объем___0___0___0" localSheetId="5">#REF!</definedName>
    <definedName name="объем___0___0___0">#REF!</definedName>
    <definedName name="объем___0___0___0___0" localSheetId="5">#REF!</definedName>
    <definedName name="объем___0___0___0___0">#REF!</definedName>
    <definedName name="объем___0___0___0___0___0" localSheetId="5">#REF!</definedName>
    <definedName name="объем___0___0___0___0___0">#REF!</definedName>
    <definedName name="объем___0___0___0___0_3" localSheetId="5">#REF!</definedName>
    <definedName name="объем___0___0___0___0_3">#REF!</definedName>
    <definedName name="объем___0___0___0___1" localSheetId="5">#REF!</definedName>
    <definedName name="объем___0___0___0___1">#REF!</definedName>
    <definedName name="объем___0___0___0___3" localSheetId="5">#REF!</definedName>
    <definedName name="объем___0___0___0___3">#REF!</definedName>
    <definedName name="объем___0___0___0___5" localSheetId="5">#REF!</definedName>
    <definedName name="объем___0___0___0___5">#REF!</definedName>
    <definedName name="объем___0___0___0_1" localSheetId="5">#REF!</definedName>
    <definedName name="объем___0___0___0_1">#REF!</definedName>
    <definedName name="объем___0___0___0_3" localSheetId="5">#REF!</definedName>
    <definedName name="объем___0___0___0_3">#REF!</definedName>
    <definedName name="объем___0___0___0_5" localSheetId="5">#REF!</definedName>
    <definedName name="объем___0___0___0_5">#REF!</definedName>
    <definedName name="объем___0___0___1" localSheetId="5">#REF!</definedName>
    <definedName name="объем___0___0___1">#REF!</definedName>
    <definedName name="объем___0___0___2" localSheetId="5">#REF!</definedName>
    <definedName name="объем___0___0___2">#REF!</definedName>
    <definedName name="объем___0___0___3" localSheetId="5">#REF!</definedName>
    <definedName name="объем___0___0___3">#REF!</definedName>
    <definedName name="объем___0___0___3___0" localSheetId="5">#REF!</definedName>
    <definedName name="объем___0___0___3___0">#REF!</definedName>
    <definedName name="объем___0___0___3_3" localSheetId="5">#REF!</definedName>
    <definedName name="объем___0___0___3_3">#REF!</definedName>
    <definedName name="объем___0___0___4" localSheetId="5">#REF!</definedName>
    <definedName name="объем___0___0___4">#REF!</definedName>
    <definedName name="объем___0___0___4_3" localSheetId="5">#REF!</definedName>
    <definedName name="объем___0___0___4_3">#REF!</definedName>
    <definedName name="объем___0___0___5" localSheetId="5">#REF!</definedName>
    <definedName name="объем___0___0___5">#REF!</definedName>
    <definedName name="объем___0___0___6" localSheetId="5">#REF!</definedName>
    <definedName name="объем___0___0___6">#REF!</definedName>
    <definedName name="объем___0___0___7" localSheetId="5">#REF!</definedName>
    <definedName name="объем___0___0___7">#REF!</definedName>
    <definedName name="объем___0___0___8" localSheetId="5">#REF!</definedName>
    <definedName name="объем___0___0___8">#REF!</definedName>
    <definedName name="объем___0___0___9" localSheetId="5">#REF!</definedName>
    <definedName name="объем___0___0___9">#REF!</definedName>
    <definedName name="объем___0___0_1" localSheetId="5">#REF!</definedName>
    <definedName name="объем___0___0_1">#REF!</definedName>
    <definedName name="объем___0___0_3" localSheetId="5">#REF!</definedName>
    <definedName name="объем___0___0_3">#REF!</definedName>
    <definedName name="объем___0___0_5" localSheetId="5">#REF!</definedName>
    <definedName name="объем___0___0_5">#REF!</definedName>
    <definedName name="объем___0___1" localSheetId="5">#REF!</definedName>
    <definedName name="объем___0___1">#REF!</definedName>
    <definedName name="объем___0___1___0" localSheetId="5">#REF!</definedName>
    <definedName name="объем___0___1___0">#REF!</definedName>
    <definedName name="объем___0___10" localSheetId="5">#REF!</definedName>
    <definedName name="объем___0___10">#REF!</definedName>
    <definedName name="объем___0___12" localSheetId="5">#REF!</definedName>
    <definedName name="объем___0___12">#REF!</definedName>
    <definedName name="объем___0___2" localSheetId="5">#REF!</definedName>
    <definedName name="объем___0___2">#REF!</definedName>
    <definedName name="объем___0___2___0" localSheetId="5">#REF!</definedName>
    <definedName name="объем___0___2___0">#REF!</definedName>
    <definedName name="объем___0___2___0___0" localSheetId="5">#REF!</definedName>
    <definedName name="объем___0___2___0___0">#REF!</definedName>
    <definedName name="объем___0___2___5" localSheetId="5">#REF!</definedName>
    <definedName name="объем___0___2___5">#REF!</definedName>
    <definedName name="объем___0___2_1" localSheetId="5">#REF!</definedName>
    <definedName name="объем___0___2_1">#REF!</definedName>
    <definedName name="объем___0___2_3" localSheetId="5">#REF!</definedName>
    <definedName name="объем___0___2_3">#REF!</definedName>
    <definedName name="объем___0___2_5" localSheetId="5">#REF!</definedName>
    <definedName name="объем___0___2_5">#REF!</definedName>
    <definedName name="объем___0___3" localSheetId="5">#REF!</definedName>
    <definedName name="объем___0___3">#REF!</definedName>
    <definedName name="объем___0___3___0" localSheetId="5">#REF!</definedName>
    <definedName name="объем___0___3___0">#REF!</definedName>
    <definedName name="объем___0___3___3" localSheetId="5">#REF!</definedName>
    <definedName name="объем___0___3___3">#REF!</definedName>
    <definedName name="объем___0___3___5" localSheetId="5">#REF!</definedName>
    <definedName name="объем___0___3___5">#REF!</definedName>
    <definedName name="объем___0___3_1" localSheetId="5">#REF!</definedName>
    <definedName name="объем___0___3_1">#REF!</definedName>
    <definedName name="объем___0___3_3" localSheetId="5">#REF!</definedName>
    <definedName name="объем___0___3_3">#REF!</definedName>
    <definedName name="объем___0___3_5" localSheetId="5">#REF!</definedName>
    <definedName name="объем___0___3_5">#REF!</definedName>
    <definedName name="объем___0___4" localSheetId="5">#REF!</definedName>
    <definedName name="объем___0___4">#REF!</definedName>
    <definedName name="объем___0___4___0" localSheetId="5">#REF!</definedName>
    <definedName name="объем___0___4___0">#REF!</definedName>
    <definedName name="объем___0___4___5" localSheetId="5">#REF!</definedName>
    <definedName name="объем___0___4___5">#REF!</definedName>
    <definedName name="объем___0___4_1" localSheetId="5">#REF!</definedName>
    <definedName name="объем___0___4_1">#REF!</definedName>
    <definedName name="объем___0___4_3" localSheetId="5">#REF!</definedName>
    <definedName name="объем___0___4_3">#REF!</definedName>
    <definedName name="объем___0___4_5" localSheetId="5">#REF!</definedName>
    <definedName name="объем___0___4_5">#REF!</definedName>
    <definedName name="объем___0___5" localSheetId="5">#REF!</definedName>
    <definedName name="объем___0___5">#REF!</definedName>
    <definedName name="объем___0___5___0" localSheetId="5">#REF!</definedName>
    <definedName name="объем___0___5___0">#REF!</definedName>
    <definedName name="объем___0___6" localSheetId="5">#REF!</definedName>
    <definedName name="объем___0___6">#REF!</definedName>
    <definedName name="объем___0___6___0" localSheetId="5">#REF!</definedName>
    <definedName name="объем___0___6___0">#REF!</definedName>
    <definedName name="объем___0___7" localSheetId="5">#REF!</definedName>
    <definedName name="объем___0___7">#REF!</definedName>
    <definedName name="объем___0___8" localSheetId="5">#REF!</definedName>
    <definedName name="объем___0___8">#REF!</definedName>
    <definedName name="объем___0___8___0" localSheetId="5">#REF!</definedName>
    <definedName name="объем___0___8___0">#REF!</definedName>
    <definedName name="объем___0___9">"$#ССЫЛ!.$M$1:$M$32000"</definedName>
    <definedName name="объем___0_1" localSheetId="5">#REF!</definedName>
    <definedName name="объем___0_1">#REF!</definedName>
    <definedName name="объем___0_3" localSheetId="5">#REF!</definedName>
    <definedName name="объем___0_3">#REF!</definedName>
    <definedName name="объем___0_4" localSheetId="5">#REF!</definedName>
    <definedName name="объем___0_4">#REF!</definedName>
    <definedName name="объем___0_5" localSheetId="5">#REF!</definedName>
    <definedName name="объем___0_5">#REF!</definedName>
    <definedName name="объем___1" localSheetId="5">#REF!</definedName>
    <definedName name="объем___1">#REF!</definedName>
    <definedName name="объем___1___0" localSheetId="5">#REF!</definedName>
    <definedName name="объем___1___0">#REF!</definedName>
    <definedName name="объем___1___0___0" localSheetId="5">#REF!</definedName>
    <definedName name="объем___1___0___0">#REF!</definedName>
    <definedName name="объем___1___1" localSheetId="5">#REF!</definedName>
    <definedName name="объем___1___1">#REF!</definedName>
    <definedName name="объем___1___5" localSheetId="5">#REF!</definedName>
    <definedName name="объем___1___5">#REF!</definedName>
    <definedName name="объем___1_1" localSheetId="5">#REF!</definedName>
    <definedName name="объем___1_1">#REF!</definedName>
    <definedName name="объем___1_3" localSheetId="5">#REF!</definedName>
    <definedName name="объем___1_3">#REF!</definedName>
    <definedName name="объем___1_5" localSheetId="5">#REF!</definedName>
    <definedName name="объем___1_5">#REF!</definedName>
    <definedName name="объем___10" localSheetId="5">#REF!</definedName>
    <definedName name="объем___10">#REF!</definedName>
    <definedName name="объем___10___0">NA()</definedName>
    <definedName name="объем___10___0___0" localSheetId="5">#REF!</definedName>
    <definedName name="объем___10___0___0">#REF!</definedName>
    <definedName name="объем___10___0___0___0" localSheetId="5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 localSheetId="5">#REF!</definedName>
    <definedName name="объем___10___1">#REF!</definedName>
    <definedName name="объем___10___10" localSheetId="5">#REF!</definedName>
    <definedName name="объем___10___10">#REF!</definedName>
    <definedName name="объем___10___12" localSheetId="5">#REF!</definedName>
    <definedName name="объем___10___12">#REF!</definedName>
    <definedName name="объем___10___2">NA()</definedName>
    <definedName name="объем___10___4">NA()</definedName>
    <definedName name="объем___10___5" localSheetId="5">#REF!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 localSheetId="5">#REF!</definedName>
    <definedName name="объем___10_1">#REF!</definedName>
    <definedName name="объем___10_3" localSheetId="5">#REF!</definedName>
    <definedName name="объем___10_3">#REF!</definedName>
    <definedName name="объем___10_4" localSheetId="5">#REF!</definedName>
    <definedName name="объем___10_4">#REF!</definedName>
    <definedName name="объем___10_5" localSheetId="5">#REF!</definedName>
    <definedName name="объем___10_5">#REF!</definedName>
    <definedName name="объем___11" localSheetId="5">#REF!</definedName>
    <definedName name="объем___11">#REF!</definedName>
    <definedName name="объем___11___0">NA()</definedName>
    <definedName name="объем___11___10" localSheetId="5">#REF!</definedName>
    <definedName name="объем___11___10">#REF!</definedName>
    <definedName name="объем___11___2" localSheetId="5">#REF!</definedName>
    <definedName name="объем___11___2">#REF!</definedName>
    <definedName name="объем___11___4" localSheetId="5">#REF!</definedName>
    <definedName name="объем___11___4">#REF!</definedName>
    <definedName name="объем___11___6" localSheetId="5">#REF!</definedName>
    <definedName name="объем___11___6">#REF!</definedName>
    <definedName name="объем___11___8" localSheetId="5">#REF!</definedName>
    <definedName name="объем___11___8">#REF!</definedName>
    <definedName name="объем___12">NA()</definedName>
    <definedName name="объем___2" localSheetId="5">#REF!</definedName>
    <definedName name="объем___2">#REF!</definedName>
    <definedName name="объем___2___0" localSheetId="5">#REF!</definedName>
    <definedName name="объем___2___0">#REF!</definedName>
    <definedName name="объем___2___0___0" localSheetId="5">#REF!</definedName>
    <definedName name="объем___2___0___0">#REF!</definedName>
    <definedName name="объем___2___0___0___0" localSheetId="5">#REF!</definedName>
    <definedName name="объем___2___0___0___0">#REF!</definedName>
    <definedName name="объем___2___0___0___0___0" localSheetId="5">#REF!</definedName>
    <definedName name="объем___2___0___0___0___0">#REF!</definedName>
    <definedName name="объем___2___0___0___1" localSheetId="5">#REF!</definedName>
    <definedName name="объем___2___0___0___1">#REF!</definedName>
    <definedName name="объем___2___0___0___3" localSheetId="5">#REF!</definedName>
    <definedName name="объем___2___0___0___3">#REF!</definedName>
    <definedName name="объем___2___0___0___5" localSheetId="5">#REF!</definedName>
    <definedName name="объем___2___0___0___5">#REF!</definedName>
    <definedName name="объем___2___0___0_1" localSheetId="5">#REF!</definedName>
    <definedName name="объем___2___0___0_1">#REF!</definedName>
    <definedName name="объем___2___0___0_3" localSheetId="5">#REF!</definedName>
    <definedName name="объем___2___0___0_3">#REF!</definedName>
    <definedName name="объем___2___0___0_5" localSheetId="5">#REF!</definedName>
    <definedName name="объем___2___0___0_5">#REF!</definedName>
    <definedName name="объем___2___0___1" localSheetId="5">#REF!</definedName>
    <definedName name="объем___2___0___1">#REF!</definedName>
    <definedName name="объем___2___0___3" localSheetId="5">#REF!</definedName>
    <definedName name="объем___2___0___3">#REF!</definedName>
    <definedName name="объем___2___0___5" localSheetId="5">#REF!</definedName>
    <definedName name="объем___2___0___5">#REF!</definedName>
    <definedName name="объем___2___0___6" localSheetId="5">#REF!</definedName>
    <definedName name="объем___2___0___6">#REF!</definedName>
    <definedName name="объем___2___0___7" localSheetId="5">#REF!</definedName>
    <definedName name="объем___2___0___7">#REF!</definedName>
    <definedName name="объем___2___0___8" localSheetId="5">#REF!</definedName>
    <definedName name="объем___2___0___8">#REF!</definedName>
    <definedName name="объем___2___0___9" localSheetId="5">#REF!</definedName>
    <definedName name="объем___2___0___9">#REF!</definedName>
    <definedName name="объем___2___0_1" localSheetId="5">#REF!</definedName>
    <definedName name="объем___2___0_1">#REF!</definedName>
    <definedName name="объем___2___0_3" localSheetId="5">#REF!</definedName>
    <definedName name="объем___2___0_3">#REF!</definedName>
    <definedName name="объем___2___0_5" localSheetId="5">#REF!</definedName>
    <definedName name="объем___2___0_5">#REF!</definedName>
    <definedName name="объем___2___1" localSheetId="5">#REF!</definedName>
    <definedName name="объем___2___1">#REF!</definedName>
    <definedName name="объем___2___1___0" localSheetId="5">#REF!</definedName>
    <definedName name="объем___2___1___0">#REF!</definedName>
    <definedName name="объем___2___10" localSheetId="5">#REF!</definedName>
    <definedName name="объем___2___10">#REF!</definedName>
    <definedName name="объем___2___12" localSheetId="5">#REF!</definedName>
    <definedName name="объем___2___12">#REF!</definedName>
    <definedName name="объем___2___2" localSheetId="5">#REF!</definedName>
    <definedName name="объем___2___2">#REF!</definedName>
    <definedName name="объем___2___3" localSheetId="5">#REF!</definedName>
    <definedName name="объем___2___3">#REF!</definedName>
    <definedName name="объем___2___4" localSheetId="5">#REF!</definedName>
    <definedName name="объем___2___4">#REF!</definedName>
    <definedName name="объем___2___4___0" localSheetId="5">#REF!</definedName>
    <definedName name="объем___2___4___0">#REF!</definedName>
    <definedName name="объем___2___4___5" localSheetId="5">#REF!</definedName>
    <definedName name="объем___2___4___5">#REF!</definedName>
    <definedName name="объем___2___4_1" localSheetId="5">#REF!</definedName>
    <definedName name="объем___2___4_1">#REF!</definedName>
    <definedName name="объем___2___4_3" localSheetId="5">#REF!</definedName>
    <definedName name="объем___2___4_3">#REF!</definedName>
    <definedName name="объем___2___4_5" localSheetId="5">#REF!</definedName>
    <definedName name="объем___2___4_5">#REF!</definedName>
    <definedName name="объем___2___5" localSheetId="5">#REF!</definedName>
    <definedName name="объем___2___5">#REF!</definedName>
    <definedName name="объем___2___6" localSheetId="5">#REF!</definedName>
    <definedName name="объем___2___6">#REF!</definedName>
    <definedName name="объем___2___6___0" localSheetId="5">#REF!</definedName>
    <definedName name="объем___2___6___0">#REF!</definedName>
    <definedName name="объем___2___7" localSheetId="5">#REF!</definedName>
    <definedName name="объем___2___7">#REF!</definedName>
    <definedName name="объем___2___8" localSheetId="5">#REF!</definedName>
    <definedName name="объем___2___8">#REF!</definedName>
    <definedName name="объем___2___8___0" localSheetId="5">#REF!</definedName>
    <definedName name="объем___2___8___0">#REF!</definedName>
    <definedName name="объем___2___9">"$#ССЫЛ!.$M$1:$M$32000"</definedName>
    <definedName name="объем___2_1" localSheetId="5">#REF!</definedName>
    <definedName name="объем___2_1">#REF!</definedName>
    <definedName name="объем___2_3" localSheetId="5">#REF!</definedName>
    <definedName name="объем___2_3">#REF!</definedName>
    <definedName name="объем___2_4" localSheetId="5">#REF!</definedName>
    <definedName name="объем___2_4">#REF!</definedName>
    <definedName name="объем___2_5" localSheetId="5">#REF!</definedName>
    <definedName name="объем___2_5">#REF!</definedName>
    <definedName name="объем___3" localSheetId="5">#REF!</definedName>
    <definedName name="объем___3">#REF!</definedName>
    <definedName name="объем___3___0" localSheetId="5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 localSheetId="5">#REF!</definedName>
    <definedName name="объем___3___0___5">#REF!</definedName>
    <definedName name="объем___3___0_1">NA()</definedName>
    <definedName name="объем___3___0_3">NA()</definedName>
    <definedName name="объем___3___0_5" localSheetId="5">#REF!</definedName>
    <definedName name="объем___3___0_5">#REF!</definedName>
    <definedName name="объем___3___1" localSheetId="5">#REF!</definedName>
    <definedName name="объем___3___1">#REF!</definedName>
    <definedName name="объем___3___10" localSheetId="5">#REF!</definedName>
    <definedName name="объем___3___10">#REF!</definedName>
    <definedName name="объем___3___2" localSheetId="5">#REF!</definedName>
    <definedName name="объем___3___2">#REF!</definedName>
    <definedName name="объем___3___3" localSheetId="5">#REF!</definedName>
    <definedName name="объем___3___3">#REF!</definedName>
    <definedName name="объем___3___4" localSheetId="5">#REF!</definedName>
    <definedName name="объем___3___4">#REF!</definedName>
    <definedName name="объем___3___4___0" localSheetId="5">#REF!</definedName>
    <definedName name="объем___3___4___0">#REF!</definedName>
    <definedName name="объем___3___5" localSheetId="5">#REF!</definedName>
    <definedName name="объем___3___5">#REF!</definedName>
    <definedName name="объем___3___6" localSheetId="5">#REF!</definedName>
    <definedName name="объем___3___6">#REF!</definedName>
    <definedName name="объем___3___8" localSheetId="5">#REF!</definedName>
    <definedName name="объем___3___8">#REF!</definedName>
    <definedName name="объем___3___8___0" localSheetId="5">#REF!</definedName>
    <definedName name="объем___3___8___0">#REF!</definedName>
    <definedName name="объем___3___9" localSheetId="5">#REF!</definedName>
    <definedName name="объем___3___9">#REF!</definedName>
    <definedName name="объем___3_1" localSheetId="5">#REF!</definedName>
    <definedName name="объем___3_1">#REF!</definedName>
    <definedName name="объем___3_3" localSheetId="5">#REF!</definedName>
    <definedName name="объем___3_3">#REF!</definedName>
    <definedName name="объем___3_5" localSheetId="5">#REF!</definedName>
    <definedName name="объем___3_5">#REF!</definedName>
    <definedName name="объем___4" localSheetId="5">#REF!</definedName>
    <definedName name="объем___4">#REF!</definedName>
    <definedName name="объем___4___0">NA()</definedName>
    <definedName name="объем___4___0___0" localSheetId="5">#REF!</definedName>
    <definedName name="объем___4___0___0">#REF!</definedName>
    <definedName name="объем___4___0___0___0" localSheetId="5">#REF!</definedName>
    <definedName name="объем___4___0___0___0">#REF!</definedName>
    <definedName name="объем___4___0___0___0___0" localSheetId="5">#REF!</definedName>
    <definedName name="объем___4___0___0___0___0">#REF!</definedName>
    <definedName name="объем___4___0___0___1" localSheetId="5">#REF!</definedName>
    <definedName name="объем___4___0___0___1">#REF!</definedName>
    <definedName name="объем___4___0___0___3" localSheetId="5">#REF!</definedName>
    <definedName name="объем___4___0___0___3">#REF!</definedName>
    <definedName name="объем___4___0___0___5" localSheetId="5">#REF!</definedName>
    <definedName name="объем___4___0___0___5">#REF!</definedName>
    <definedName name="объем___4___0___0_1" localSheetId="5">#REF!</definedName>
    <definedName name="объем___4___0___0_1">#REF!</definedName>
    <definedName name="объем___4___0___0_3" localSheetId="5">#REF!</definedName>
    <definedName name="объем___4___0___0_3">#REF!</definedName>
    <definedName name="объем___4___0___0_5" localSheetId="5">#REF!</definedName>
    <definedName name="объем___4___0___0_5">#REF!</definedName>
    <definedName name="объем___4___0___1" localSheetId="5">#REF!</definedName>
    <definedName name="объем___4___0___1">#REF!</definedName>
    <definedName name="объем___4___0___3" localSheetId="5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 localSheetId="5">#REF!</definedName>
    <definedName name="объем___4___0_1">#REF!</definedName>
    <definedName name="объем___4___0_3" localSheetId="5">#REF!</definedName>
    <definedName name="объем___4___0_3">#REF!</definedName>
    <definedName name="объем___4___0_5">NA()</definedName>
    <definedName name="объем___4___1" localSheetId="5">#REF!</definedName>
    <definedName name="объем___4___1">#REF!</definedName>
    <definedName name="объем___4___10" localSheetId="5">#REF!</definedName>
    <definedName name="объем___4___10">#REF!</definedName>
    <definedName name="объем___4___12" localSheetId="5">#REF!</definedName>
    <definedName name="объем___4___12">#REF!</definedName>
    <definedName name="объем___4___2" localSheetId="5">#REF!</definedName>
    <definedName name="объем___4___2">#REF!</definedName>
    <definedName name="объем___4___3" localSheetId="5">#REF!</definedName>
    <definedName name="объем___4___3">#REF!</definedName>
    <definedName name="объем___4___3___0" localSheetId="5">#REF!</definedName>
    <definedName name="объем___4___3___0">#REF!</definedName>
    <definedName name="объем___4___4" localSheetId="5">#REF!</definedName>
    <definedName name="объем___4___4">#REF!</definedName>
    <definedName name="объем___4___5" localSheetId="5">#REF!</definedName>
    <definedName name="объем___4___5">#REF!</definedName>
    <definedName name="объем___4___6" localSheetId="5">#REF!</definedName>
    <definedName name="объем___4___6">#REF!</definedName>
    <definedName name="объем___4___6___0" localSheetId="5">#REF!</definedName>
    <definedName name="объем___4___6___0">#REF!</definedName>
    <definedName name="объем___4___7" localSheetId="5">#REF!</definedName>
    <definedName name="объем___4___7">#REF!</definedName>
    <definedName name="объем___4___8" localSheetId="5">#REF!</definedName>
    <definedName name="объем___4___8">#REF!</definedName>
    <definedName name="объем___4___8___0" localSheetId="5">#REF!</definedName>
    <definedName name="объем___4___8___0">#REF!</definedName>
    <definedName name="объем___4___9">"$#ССЫЛ!.$M$1:$M$32000"</definedName>
    <definedName name="объем___4_1" localSheetId="5">#REF!</definedName>
    <definedName name="объем___4_1">#REF!</definedName>
    <definedName name="объем___4_3">NA()</definedName>
    <definedName name="объем___4_4" localSheetId="5">#REF!</definedName>
    <definedName name="объем___4_4">#REF!</definedName>
    <definedName name="объем___4_5" localSheetId="5">#REF!</definedName>
    <definedName name="объем___4_5">#REF!</definedName>
    <definedName name="объем___5">NA()</definedName>
    <definedName name="объем___5___0" localSheetId="5">#REF!</definedName>
    <definedName name="объем___5___0">#REF!</definedName>
    <definedName name="объем___5___0___0" localSheetId="5">#REF!</definedName>
    <definedName name="объем___5___0___0">#REF!</definedName>
    <definedName name="объем___5___0___0___0" localSheetId="5">#REF!</definedName>
    <definedName name="объем___5___0___0___0">#REF!</definedName>
    <definedName name="объем___5___0___0___0___0" localSheetId="5">#REF!</definedName>
    <definedName name="объем___5___0___0___0___0">#REF!</definedName>
    <definedName name="объем___5___0___1" localSheetId="5">#REF!</definedName>
    <definedName name="объем___5___0___1">#REF!</definedName>
    <definedName name="объем___5___0___5" localSheetId="5">#REF!</definedName>
    <definedName name="объем___5___0___5">#REF!</definedName>
    <definedName name="объем___5___0_1" localSheetId="5">#REF!</definedName>
    <definedName name="объем___5___0_1">#REF!</definedName>
    <definedName name="объем___5___0_3" localSheetId="5">#REF!</definedName>
    <definedName name="объем___5___0_3">#REF!</definedName>
    <definedName name="объем___5___0_5" localSheetId="5">#REF!</definedName>
    <definedName name="объем___5___0_5">#REF!</definedName>
    <definedName name="объем___5___1" localSheetId="5">#REF!</definedName>
    <definedName name="объем___5___1">#REF!</definedName>
    <definedName name="объем___5___3">NA()</definedName>
    <definedName name="объем___5___5">NA()</definedName>
    <definedName name="объем___5_1" localSheetId="5">#REF!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 localSheetId="5">#REF!</definedName>
    <definedName name="объем___6___0">#REF!</definedName>
    <definedName name="объем___6___0___0" localSheetId="5">#REF!</definedName>
    <definedName name="объем___6___0___0">#REF!</definedName>
    <definedName name="объем___6___0___0___0" localSheetId="5">#REF!</definedName>
    <definedName name="объем___6___0___0___0">#REF!</definedName>
    <definedName name="объем___6___0___0___0___0" localSheetId="5">#REF!</definedName>
    <definedName name="объем___6___0___0___0___0">#REF!</definedName>
    <definedName name="объем___6___0___1" localSheetId="5">#REF!</definedName>
    <definedName name="объем___6___0___1">#REF!</definedName>
    <definedName name="объем___6___0___3" localSheetId="5">#REF!</definedName>
    <definedName name="объем___6___0___3">#REF!</definedName>
    <definedName name="объем___6___0___5" localSheetId="5">#REF!</definedName>
    <definedName name="объем___6___0___5">#REF!</definedName>
    <definedName name="объем___6___0_1" localSheetId="5">#REF!</definedName>
    <definedName name="объем___6___0_1">#REF!</definedName>
    <definedName name="объем___6___0_3" localSheetId="5">#REF!</definedName>
    <definedName name="объем___6___0_3">#REF!</definedName>
    <definedName name="объем___6___0_5" localSheetId="5">#REF!</definedName>
    <definedName name="объем___6___0_5">#REF!</definedName>
    <definedName name="объем___6___1" localSheetId="5">#REF!</definedName>
    <definedName name="объем___6___1">#REF!</definedName>
    <definedName name="объем___6___10" localSheetId="5">#REF!</definedName>
    <definedName name="объем___6___10">#REF!</definedName>
    <definedName name="объем___6___12" localSheetId="5">#REF!</definedName>
    <definedName name="объем___6___12">#REF!</definedName>
    <definedName name="объем___6___2" localSheetId="5">#REF!</definedName>
    <definedName name="объем___6___2">#REF!</definedName>
    <definedName name="объем___6___3" localSheetId="5">#REF!</definedName>
    <definedName name="объем___6___3">#REF!</definedName>
    <definedName name="объем___6___4" localSheetId="5">#REF!</definedName>
    <definedName name="объем___6___4">#REF!</definedName>
    <definedName name="объем___6___5">NA()</definedName>
    <definedName name="объем___6___6" localSheetId="5">#REF!</definedName>
    <definedName name="объем___6___6">#REF!</definedName>
    <definedName name="объем___6___6___0" localSheetId="5">#REF!</definedName>
    <definedName name="объем___6___6___0">#REF!</definedName>
    <definedName name="объем___6___7">NA()</definedName>
    <definedName name="объем___6___8" localSheetId="5">#REF!</definedName>
    <definedName name="объем___6___8">#REF!</definedName>
    <definedName name="объем___6___8___0" localSheetId="5">#REF!</definedName>
    <definedName name="объем___6___8___0">#REF!</definedName>
    <definedName name="объем___6___9">"$#ССЫЛ!.$M$1:$M$32000"</definedName>
    <definedName name="объем___6_1">NA()</definedName>
    <definedName name="объем___6_3" localSheetId="5">#REF!</definedName>
    <definedName name="объем___6_3">#REF!</definedName>
    <definedName name="объем___6_4">NA()</definedName>
    <definedName name="объем___6_5">NA()</definedName>
    <definedName name="объем___7" localSheetId="5">#REF!</definedName>
    <definedName name="объем___7">#REF!</definedName>
    <definedName name="объем___7___0" localSheetId="5">#REF!</definedName>
    <definedName name="объем___7___0">#REF!</definedName>
    <definedName name="объем___7___0___0" localSheetId="5">#REF!</definedName>
    <definedName name="объем___7___0___0">#REF!</definedName>
    <definedName name="объем___7___10" localSheetId="5">#REF!</definedName>
    <definedName name="объем___7___10">#REF!</definedName>
    <definedName name="объем___7___2" localSheetId="5">#REF!</definedName>
    <definedName name="объем___7___2">#REF!</definedName>
    <definedName name="объем___7___4" localSheetId="5">#REF!</definedName>
    <definedName name="объем___7___4">#REF!</definedName>
    <definedName name="объем___7___6" localSheetId="5">#REF!</definedName>
    <definedName name="объем___7___6">#REF!</definedName>
    <definedName name="объем___7___8" localSheetId="5">#REF!</definedName>
    <definedName name="объем___7___8">#REF!</definedName>
    <definedName name="объем___8" localSheetId="5">#REF!</definedName>
    <definedName name="объем___8">#REF!</definedName>
    <definedName name="объем___8___0" localSheetId="5">#REF!</definedName>
    <definedName name="объем___8___0">#REF!</definedName>
    <definedName name="объем___8___0___0" localSheetId="5">#REF!</definedName>
    <definedName name="объем___8___0___0">#REF!</definedName>
    <definedName name="объем___8___0___0___0" localSheetId="5">#REF!</definedName>
    <definedName name="объем___8___0___0___0">#REF!</definedName>
    <definedName name="объем___8___0___0___0___0" localSheetId="5">#REF!</definedName>
    <definedName name="объем___8___0___0___0___0">#REF!</definedName>
    <definedName name="объем___8___0___1" localSheetId="5">#REF!</definedName>
    <definedName name="объем___8___0___1">#REF!</definedName>
    <definedName name="объем___8___0___5" localSheetId="5">#REF!</definedName>
    <definedName name="объем___8___0___5">#REF!</definedName>
    <definedName name="объем___8___0_1" localSheetId="5">#REF!</definedName>
    <definedName name="объем___8___0_1">#REF!</definedName>
    <definedName name="объем___8___0_3" localSheetId="5">#REF!</definedName>
    <definedName name="объем___8___0_3">#REF!</definedName>
    <definedName name="объем___8___0_5" localSheetId="5">#REF!</definedName>
    <definedName name="объем___8___0_5">#REF!</definedName>
    <definedName name="объем___8___1" localSheetId="5">#REF!</definedName>
    <definedName name="объем___8___1">#REF!</definedName>
    <definedName name="объем___8___10" localSheetId="5">#REF!</definedName>
    <definedName name="объем___8___10">#REF!</definedName>
    <definedName name="объем___8___12" localSheetId="5">#REF!</definedName>
    <definedName name="объем___8___12">#REF!</definedName>
    <definedName name="объем___8___2" localSheetId="5">#REF!</definedName>
    <definedName name="объем___8___2">#REF!</definedName>
    <definedName name="объем___8___4" localSheetId="5">#REF!</definedName>
    <definedName name="объем___8___4">#REF!</definedName>
    <definedName name="объем___8___5" localSheetId="5">#REF!</definedName>
    <definedName name="объем___8___5">#REF!</definedName>
    <definedName name="объем___8___6" localSheetId="5">#REF!</definedName>
    <definedName name="объем___8___6">#REF!</definedName>
    <definedName name="объем___8___6___0" localSheetId="5">#REF!</definedName>
    <definedName name="объем___8___6___0">#REF!</definedName>
    <definedName name="объем___8___7" localSheetId="5">#REF!</definedName>
    <definedName name="объем___8___7">#REF!</definedName>
    <definedName name="объем___8___8" localSheetId="5">#REF!</definedName>
    <definedName name="объем___8___8">#REF!</definedName>
    <definedName name="объем___8___8___0" localSheetId="5">#REF!</definedName>
    <definedName name="объем___8___8___0">#REF!</definedName>
    <definedName name="объем___8___9">"$#ССЫЛ!.$M$1:$M$32000"</definedName>
    <definedName name="объем___8_1" localSheetId="5">#REF!</definedName>
    <definedName name="объем___8_1">#REF!</definedName>
    <definedName name="объем___8_3" localSheetId="5">#REF!</definedName>
    <definedName name="объем___8_3">#REF!</definedName>
    <definedName name="объем___8_4" localSheetId="5">#REF!</definedName>
    <definedName name="объем___8_4">#REF!</definedName>
    <definedName name="объем___8_5" localSheetId="5">#REF!</definedName>
    <definedName name="объем___8_5">#REF!</definedName>
    <definedName name="объем___9" localSheetId="5">#REF!</definedName>
    <definedName name="объем___9">#REF!</definedName>
    <definedName name="объем___9___0" localSheetId="5">#REF!</definedName>
    <definedName name="объем___9___0">#REF!</definedName>
    <definedName name="объем___9___0___0" localSheetId="5">#REF!</definedName>
    <definedName name="объем___9___0___0">#REF!</definedName>
    <definedName name="объем___9___0___0___0" localSheetId="5">#REF!</definedName>
    <definedName name="объем___9___0___0___0">#REF!</definedName>
    <definedName name="объем___9___0___0___0___0" localSheetId="5">#REF!</definedName>
    <definedName name="объем___9___0___0___0___0">#REF!</definedName>
    <definedName name="объем___9___0___5" localSheetId="5">#REF!</definedName>
    <definedName name="объем___9___0___5">#REF!</definedName>
    <definedName name="объем___9___0_3" localSheetId="5">#REF!</definedName>
    <definedName name="объем___9___0_3">#REF!</definedName>
    <definedName name="объем___9___0_5" localSheetId="5">#REF!</definedName>
    <definedName name="объем___9___0_5">#REF!</definedName>
    <definedName name="объем___9___10" localSheetId="5">#REF!</definedName>
    <definedName name="объем___9___10">#REF!</definedName>
    <definedName name="объем___9___2" localSheetId="5">#REF!</definedName>
    <definedName name="объем___9___2">#REF!</definedName>
    <definedName name="объем___9___4" localSheetId="5">#REF!</definedName>
    <definedName name="объем___9___4">#REF!</definedName>
    <definedName name="объем___9___5" localSheetId="5">#REF!</definedName>
    <definedName name="объем___9___5">#REF!</definedName>
    <definedName name="объем___9___6" localSheetId="5">#REF!</definedName>
    <definedName name="объем___9___6">#REF!</definedName>
    <definedName name="объем___9___8" localSheetId="5">#REF!</definedName>
    <definedName name="объем___9___8">#REF!</definedName>
    <definedName name="объем___9_1" localSheetId="5">#REF!</definedName>
    <definedName name="объем___9_1">#REF!</definedName>
    <definedName name="объем___9_3" localSheetId="5">#REF!</definedName>
    <definedName name="объем___9_3">#REF!</definedName>
    <definedName name="объем___9_5" localSheetId="5">#REF!</definedName>
    <definedName name="объем___9_5">#REF!</definedName>
    <definedName name="объем_1">NA()</definedName>
    <definedName name="объем_2" localSheetId="5">#REF!</definedName>
    <definedName name="объем_2">#REF!</definedName>
    <definedName name="объем_3" localSheetId="5">#REF!</definedName>
    <definedName name="объем_3">#REF!</definedName>
    <definedName name="объем_4">NA()</definedName>
    <definedName name="объем_5">NA()</definedName>
    <definedName name="объем1" localSheetId="5">#REF!</definedName>
    <definedName name="объем1">#REF!</definedName>
    <definedName name="од">[54]Смета!$C$26</definedName>
    <definedName name="ОК">'[52]СметаСводная Рыб'!$C$9</definedName>
    <definedName name="ОКРУГЛ">[76]ИГ1!$P$99</definedName>
    <definedName name="ол" localSheetId="5">#REF!</definedName>
    <definedName name="ол">#REF!</definedName>
    <definedName name="ОЛЯ" localSheetId="5">#REF!</definedName>
    <definedName name="ОЛЯ">#REF!</definedName>
    <definedName name="омпо">[55]Смета!$C$20</definedName>
    <definedName name="оо">'[77]свод 2'!$D$10</definedName>
    <definedName name="ооо" localSheetId="5">#REF!</definedName>
    <definedName name="ооо">#REF!</definedName>
    <definedName name="Описание_группы_строек" localSheetId="5">#REF!</definedName>
    <definedName name="Описание_группы_строек">#REF!</definedName>
    <definedName name="Описание_локальной_сметы" localSheetId="5">#REF!</definedName>
    <definedName name="Описание_локальной_сметы">#REF!</definedName>
    <definedName name="Описание_объекта" localSheetId="5">#REF!</definedName>
    <definedName name="Описание_объекта">#REF!</definedName>
    <definedName name="Описание_объектной_сметы" localSheetId="5">#REF!</definedName>
    <definedName name="Описание_объектной_сметы">#REF!</definedName>
    <definedName name="Описание_очереди" localSheetId="5">#REF!</definedName>
    <definedName name="Описание_очереди">#REF!</definedName>
    <definedName name="Описание_пускового_комплекса" localSheetId="5">#REF!</definedName>
    <definedName name="Описание_пускового_комплекса">#REF!</definedName>
    <definedName name="Описание_сводного_сметного_расчета" localSheetId="5">#REF!</definedName>
    <definedName name="Описание_сводного_сметного_расчета">#REF!</definedName>
    <definedName name="Описание_стройки" localSheetId="5">#REF!</definedName>
    <definedName name="Описание_стройки">#REF!</definedName>
    <definedName name="орп" localSheetId="5">[78]Смета!#REF!</definedName>
    <definedName name="орп">[78]Смета!#REF!</definedName>
    <definedName name="Основание" localSheetId="5">#REF!</definedName>
    <definedName name="Основание">#REF!</definedName>
    <definedName name="Отч_пож">[35]Коэфф!$B$6</definedName>
    <definedName name="Отчетный_период__учет_выполненных_работ" localSheetId="5">#REF!</definedName>
    <definedName name="Отчетный_период__учет_выполненных_работ">#REF!</definedName>
    <definedName name="п" localSheetId="5">#REF!</definedName>
    <definedName name="п">#REF!</definedName>
    <definedName name="паор">[55]Смета!$D$12</definedName>
    <definedName name="ПЕ" localSheetId="5">#REF!</definedName>
    <definedName name="ПЕ">#REF!</definedName>
    <definedName name="Переезды" localSheetId="5" hidden="1">{#N/A,#N/A,FALSE,"Акт-Смета"}</definedName>
    <definedName name="Переезды" hidden="1">{#N/A,#N/A,FALSE,"Акт-Смета"}</definedName>
    <definedName name="Пи" localSheetId="5">#REF!</definedName>
    <definedName name="Пи">#REF!</definedName>
    <definedName name="Пи_" localSheetId="5">#REF!</definedName>
    <definedName name="Пи_">#REF!</definedName>
    <definedName name="Пкр">'[29]Лист опроса'!$B$41</definedName>
    <definedName name="план" localSheetId="5">[48]топография!#REF!</definedName>
    <definedName name="план">[48]топография!#REF!</definedName>
    <definedName name="план_4" localSheetId="5">[44]топография!#REF!</definedName>
    <definedName name="план_4">[44]топография!#REF!</definedName>
    <definedName name="Площадь" localSheetId="5">#REF!</definedName>
    <definedName name="Площадь">#REF!</definedName>
    <definedName name="Площадь_нелинейных_объектов" localSheetId="5">#REF!</definedName>
    <definedName name="Площадь_нелинейных_объектов">#REF!</definedName>
    <definedName name="Площадь_планшетов" localSheetId="5">#REF!</definedName>
    <definedName name="Площадь_планшетов">#REF!</definedName>
    <definedName name="пог" localSheetId="5">#REF!</definedName>
    <definedName name="пог">#REF!</definedName>
    <definedName name="пожарка" localSheetId="5">#REF!</definedName>
    <definedName name="пожарка">#REF!</definedName>
    <definedName name="Покупное_ПО" localSheetId="5">#REF!</definedName>
    <definedName name="Покупное_ПО">#REF!</definedName>
    <definedName name="Покупные" localSheetId="5">#REF!</definedName>
    <definedName name="Покупные">#REF!</definedName>
    <definedName name="Покупные_изделия" localSheetId="5">#REF!</definedName>
    <definedName name="Покупные_изделия">#REF!</definedName>
    <definedName name="Полевые" localSheetId="5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 localSheetId="5">#REF!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 localSheetId="5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 localSheetId="5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 localSheetId="5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 localSheetId="5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 localSheetId="5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 localSheetId="5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 localSheetId="5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 localSheetId="5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 localSheetId="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 localSheetId="5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 localSheetId="5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 localSheetId="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 localSheetId="5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 localSheetId="5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 localSheetId="5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 localSheetId="5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 localSheetId="5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 localSheetId="5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 localSheetId="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 localSheetId="5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 localSheetId="5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 localSheetId="5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 localSheetId="5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 localSheetId="5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 localSheetId="5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 localSheetId="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 localSheetId="5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 localSheetId="5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 localSheetId="5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 localSheetId="5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 localSheetId="5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 localSheetId="5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 localSheetId="5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 localSheetId="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 localSheetId="5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 localSheetId="5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 localSheetId="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 localSheetId="5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 localSheetId="5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 localSheetId="5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 localSheetId="5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 localSheetId="5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 localSheetId="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 localSheetId="5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 localSheetId="5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 localSheetId="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 localSheetId="5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 localSheetId="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 localSheetId="5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 localSheetId="5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 localSheetId="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 localSheetId="5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 localSheetId="5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 localSheetId="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 localSheetId="5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 localSheetId="5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 localSheetId="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 localSheetId="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 localSheetId="5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 localSheetId="5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 localSheetId="5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 localSheetId="5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 localSheetId="5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 localSheetId="5">#REF!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 localSheetId="5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 localSheetId="5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 localSheetId="5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 localSheetId="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 localSheetId="5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 localSheetId="5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 localSheetId="5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 localSheetId="5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 localSheetId="5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 localSheetId="5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 localSheetId="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 localSheetId="5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 localSheetId="5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 localSheetId="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 localSheetId="5">#REF!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 localSheetId="5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 localSheetId="5">#REF!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 localSheetId="5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 localSheetId="5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 localSheetId="5">#REF!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 localSheetId="5">#REF!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 localSheetId="5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 localSheetId="5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 localSheetId="5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 localSheetId="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 localSheetId="5">#REF!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 localSheetId="5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 localSheetId="5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 localSheetId="5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 localSheetId="5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 localSheetId="5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 localSheetId="5">#REF!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 localSheetId="5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 localSheetId="5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 localSheetId="5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 localSheetId="5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 localSheetId="5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 localSheetId="5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 localSheetId="5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 localSheetId="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 localSheetId="5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 localSheetId="5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 localSheetId="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 localSheetId="5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 localSheetId="5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 localSheetId="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 localSheetId="5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 localSheetId="5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 localSheetId="5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 localSheetId="5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 localSheetId="5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 localSheetId="5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 localSheetId="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 localSheetId="5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 localSheetId="5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 localSheetId="5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 localSheetId="5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 localSheetId="5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 localSheetId="5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 localSheetId="5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 localSheetId="5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 localSheetId="5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 localSheetId="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 localSheetId="5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 localSheetId="5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 localSheetId="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 localSheetId="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 localSheetId="5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 localSheetId="5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 localSheetId="5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 localSheetId="5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 localSheetId="5">#REF!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 localSheetId="5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 localSheetId="5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 localSheetId="5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 localSheetId="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 localSheetId="5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 localSheetId="5">#REF!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 localSheetId="5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 localSheetId="5">#REF!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 localSheetId="5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 localSheetId="5">#REF!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 localSheetId="5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 localSheetId="5">#REF!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 localSheetId="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 localSheetId="5">#REF!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 localSheetId="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 localSheetId="5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 localSheetId="5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 localSheetId="5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 localSheetId="5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 localSheetId="5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 localSheetId="5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 localSheetId="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 localSheetId="5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 localSheetId="5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 localSheetId="5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 localSheetId="5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 localSheetId="5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 localSheetId="5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 localSheetId="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 localSheetId="5">#REF!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 localSheetId="5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 localSheetId="5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 localSheetId="5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 localSheetId="5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 localSheetId="5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 localSheetId="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 localSheetId="5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 localSheetId="5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 localSheetId="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 localSheetId="5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 localSheetId="5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 localSheetId="5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 localSheetId="5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 localSheetId="5">#REF!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 localSheetId="5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 localSheetId="5">#REF!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 localSheetId="5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 localSheetId="5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 localSheetId="5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 localSheetId="5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 localSheetId="5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 localSheetId="5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 localSheetId="5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 localSheetId="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 localSheetId="5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 localSheetId="5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 localSheetId="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 localSheetId="5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 localSheetId="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 localSheetId="5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 localSheetId="5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 localSheetId="5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 localSheetId="5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 localSheetId="5">#REF!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 localSheetId="5">#REF!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 localSheetId="5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 localSheetId="5">#REF!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 localSheetId="5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 localSheetId="5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 localSheetId="5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 localSheetId="5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 localSheetId="5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 localSheetId="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 localSheetId="5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 localSheetId="5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 localSheetId="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 localSheetId="5">#REF!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 localSheetId="5">#REF!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 localSheetId="5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 localSheetId="5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 localSheetId="5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 localSheetId="5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 localSheetId="5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 localSheetId="5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 localSheetId="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 localSheetId="5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 localSheetId="5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 localSheetId="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 localSheetId="5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 localSheetId="5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 localSheetId="5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 localSheetId="5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 localSheetId="5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 localSheetId="5">#REF!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 localSheetId="5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 localSheetId="5">#REF!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 localSheetId="5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 localSheetId="5">#REF!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 localSheetId="5">#REF!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 localSheetId="5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 localSheetId="5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 localSheetId="5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 localSheetId="5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 localSheetId="5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 localSheetId="5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 localSheetId="5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 localSheetId="5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 localSheetId="5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 localSheetId="5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 localSheetId="5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 localSheetId="5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 localSheetId="5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 localSheetId="5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 localSheetId="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 localSheetId="5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 localSheetId="5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 localSheetId="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 localSheetId="5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 localSheetId="5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 localSheetId="5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 localSheetId="5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 localSheetId="5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 localSheetId="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 localSheetId="5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 localSheetId="5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 localSheetId="5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 localSheetId="5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 localSheetId="5">#REF!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 localSheetId="5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 localSheetId="5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 localSheetId="5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 localSheetId="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 localSheetId="5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 localSheetId="5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 localSheetId="5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 localSheetId="5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 localSheetId="5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 localSheetId="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 localSheetId="5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 localSheetId="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 localSheetId="5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 localSheetId="5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 localSheetId="5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 localSheetId="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 localSheetId="5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 localSheetId="5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 localSheetId="5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 localSheetId="5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 localSheetId="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 localSheetId="5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 localSheetId="5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 localSheetId="5">#REF!</definedName>
    <definedName name="ппп">#REF!</definedName>
    <definedName name="пр" localSheetId="5">#REF!</definedName>
    <definedName name="пр">#REF!</definedName>
    <definedName name="прапоалад" localSheetId="5">[79]топография!#REF!</definedName>
    <definedName name="прапоалад">[79]топография!#REF!</definedName>
    <definedName name="приб">[80]сводная!$E$10</definedName>
    <definedName name="Прикладное_ПО" localSheetId="5">#REF!</definedName>
    <definedName name="Прикладное_ПО">#REF!</definedName>
    <definedName name="прим">[81]СметаСводная!$C$7</definedName>
    <definedName name="про" localSheetId="5">#REF!</definedName>
    <definedName name="про">#REF!</definedName>
    <definedName name="пробная" localSheetId="5">#REF!</definedName>
    <definedName name="пробная">#REF!</definedName>
    <definedName name="пробная_5" localSheetId="5">#REF!</definedName>
    <definedName name="пробная_5">#REF!</definedName>
    <definedName name="Проверил" localSheetId="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 localSheetId="5">#REF!</definedName>
    <definedName name="профиль">#REF!</definedName>
    <definedName name="прочие" localSheetId="5">#REF!</definedName>
    <definedName name="прочие">#REF!</definedName>
    <definedName name="Прочие_затраты_в_базисных_ценах" localSheetId="5">#REF!</definedName>
    <definedName name="Прочие_затраты_в_базисных_ценах">#REF!</definedName>
    <definedName name="Прочие_затраты_в_текущих_ценах" localSheetId="5">#REF!</definedName>
    <definedName name="Прочие_затраты_в_текущих_ценах">#REF!</definedName>
    <definedName name="Прочие_затраты_в_текущих_ценах_по_ресурсному_расчету" localSheetId="5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 localSheetId="5">#REF!</definedName>
    <definedName name="Прочие_затраты_в_текущих_ценах_после_применения_индексов">#REF!</definedName>
    <definedName name="Прочие_работы" localSheetId="5">#REF!</definedName>
    <definedName name="Прочие_работы">#REF!</definedName>
    <definedName name="прпр" localSheetId="5">[27]Коэфф1.!#REF!</definedName>
    <definedName name="прпр">[27]Коэфф1.!#REF!</definedName>
    <definedName name="прпр_1" localSheetId="5">#REF!</definedName>
    <definedName name="прпр_1">#REF!</definedName>
    <definedName name="псков">[83]свод!$E$10</definedName>
    <definedName name="пять" localSheetId="5">'[84]Данные для расчёта сметы'!#REF!</definedName>
    <definedName name="пять">'[84]Данные для расчёта сметы'!#REF!</definedName>
    <definedName name="р">[53]Смета!$D$21</definedName>
    <definedName name="Разработка" localSheetId="5">#REF!</definedName>
    <definedName name="Разработка">#REF!</definedName>
    <definedName name="Разработка_" localSheetId="5">#REF!</definedName>
    <definedName name="Разработка_">#REF!</definedName>
    <definedName name="Районный_к_т_к_ЗП" localSheetId="5">#REF!</definedName>
    <definedName name="Районный_к_т_к_ЗП">#REF!</definedName>
    <definedName name="Районный_к_т_к_ЗП_по_ресурсному_расчету" localSheetId="5">#REF!</definedName>
    <definedName name="Районный_к_т_к_ЗП_по_ресурсному_расчету">#REF!</definedName>
    <definedName name="расходы" localSheetId="5">#REF!</definedName>
    <definedName name="расходы">#REF!</definedName>
    <definedName name="расчет" localSheetId="5">'[85]93-110'!#REF!</definedName>
    <definedName name="расчет">'[85]93-110'!#REF!</definedName>
    <definedName name="РД" localSheetId="5">#REF!</definedName>
    <definedName name="РД">#REF!</definedName>
    <definedName name="Регистрационный_номер_группы_строек" localSheetId="5">#REF!</definedName>
    <definedName name="Регистрационный_номер_группы_строек">#REF!</definedName>
    <definedName name="Регистрационный_номер_локальной_сметы" localSheetId="5">#REF!</definedName>
    <definedName name="Регистрационный_номер_локальной_сметы">#REF!</definedName>
    <definedName name="Регистрационный_номер_объекта" localSheetId="5">#REF!</definedName>
    <definedName name="Регистрационный_номер_объекта">#REF!</definedName>
    <definedName name="Регистрационный_номер_объектной_сметы" localSheetId="5">#REF!</definedName>
    <definedName name="Регистрационный_номер_объектной_сметы">#REF!</definedName>
    <definedName name="Регистрационный_номер_очереди" localSheetId="5">#REF!</definedName>
    <definedName name="Регистрационный_номер_очереди">#REF!</definedName>
    <definedName name="Регистрационный_номер_пускового_комплекса" localSheetId="5">#REF!</definedName>
    <definedName name="Регистрационный_номер_пускового_комплекса">#REF!</definedName>
    <definedName name="Регистрационный_номер_сводного_сметного_расчета" localSheetId="5">#REF!</definedName>
    <definedName name="Регистрационный_номер_сводного_сметного_расчета">#REF!</definedName>
    <definedName name="Регистрационный_номер_стройки" localSheetId="5">#REF!</definedName>
    <definedName name="Регистрационный_номер_стройки">#REF!</definedName>
    <definedName name="рига">'[86]СметаСводная снег'!$E$7</definedName>
    <definedName name="рол" localSheetId="5">[87]топография!#REF!</definedName>
    <definedName name="рол">[87]топография!#REF!</definedName>
    <definedName name="ролл" localSheetId="5">#REF!</definedName>
    <definedName name="ролл">#REF!</definedName>
    <definedName name="рпв" localSheetId="5">#REF!</definedName>
    <definedName name="рпв">#REF!</definedName>
    <definedName name="Руководитель" localSheetId="5">#REF!</definedName>
    <definedName name="Руководитель">#REF!</definedName>
    <definedName name="ручей" localSheetId="5">#REF!</definedName>
    <definedName name="ручей">#REF!</definedName>
    <definedName name="с" localSheetId="5" hidden="1">{#N/A,#N/A,TRUE,"Смета на пасс. обор. №1"}</definedName>
    <definedName name="с" hidden="1">{#N/A,#N/A,TRUE,"Смета на пасс. обор. №1"}</definedName>
    <definedName name="савепр" localSheetId="5">#REF!</definedName>
    <definedName name="савепр">#REF!</definedName>
    <definedName name="сам" localSheetId="5">#REF!</definedName>
    <definedName name="сам">#REF!</definedName>
    <definedName name="СВ" localSheetId="5" hidden="1">{#N/A,#N/A,TRUE,"Смета на пасс. обор. №1"}</definedName>
    <definedName name="СВ" hidden="1">{#N/A,#N/A,TRUE,"Смета на пасс. обор. №1"}</definedName>
    <definedName name="сва" localSheetId="5">#REF!</definedName>
    <definedName name="сва">#REF!</definedName>
    <definedName name="свод" localSheetId="5">#REF!</definedName>
    <definedName name="свод">#REF!</definedName>
    <definedName name="свод1" localSheetId="5">[88]топография!#REF!</definedName>
    <definedName name="свод1">[88]топография!#REF!</definedName>
    <definedName name="свод1_4" localSheetId="5">[79]топография!#REF!</definedName>
    <definedName name="свод1_4">[79]топография!#REF!</definedName>
    <definedName name="сводИИ" localSheetId="5">[89]топография!#REF!</definedName>
    <definedName name="сводИИ">[89]топография!#REF!</definedName>
    <definedName name="Сводная" localSheetId="5" hidden="1">{#N/A,#N/A,FALSE,"Акт-Смета"}</definedName>
    <definedName name="Сводная" hidden="1">{#N/A,#N/A,FALSE,"Акт-Смета"}</definedName>
    <definedName name="Сводно_сметный_расчет" localSheetId="5">#REF!</definedName>
    <definedName name="Сводно_сметный_расчет">#REF!</definedName>
    <definedName name="СводнУТ" localSheetId="5">[70]топография!#REF!</definedName>
    <definedName name="СводнУТ">[70]топография!#REF!</definedName>
    <definedName name="СводУТ" localSheetId="5">#REF!</definedName>
    <definedName name="СводУТ">#REF!</definedName>
    <definedName name="Сервис" localSheetId="5">#REF!</definedName>
    <definedName name="Сервис">#REF!</definedName>
    <definedName name="Сервис_Всего" localSheetId="5">'[27]Прайс лист'!#REF!</definedName>
    <definedName name="Сервис_Всего">'[27]Прайс лист'!#REF!</definedName>
    <definedName name="Сервис_Всего_1" localSheetId="5">#REF!</definedName>
    <definedName name="Сервис_Всего_1">#REF!</definedName>
    <definedName name="Сервисное_оборудование" localSheetId="5">[27]Коэфф1.!#REF!</definedName>
    <definedName name="Сервисное_оборудование">[27]Коэфф1.!#REF!</definedName>
    <definedName name="Сервисное_оборудование_1" localSheetId="5">#REF!</definedName>
    <definedName name="Сервисное_оборудование_1">#REF!</definedName>
    <definedName name="см" localSheetId="5">#REF!</definedName>
    <definedName name="см">#REF!</definedName>
    <definedName name="См.6" localSheetId="5">#REF!</definedName>
    <definedName name="См.6">#REF!</definedName>
    <definedName name="см___0" localSheetId="5">#REF!</definedName>
    <definedName name="см___0">#REF!</definedName>
    <definedName name="см_4" localSheetId="5">#REF!</definedName>
    <definedName name="см_4">#REF!</definedName>
    <definedName name="см6" localSheetId="5">#REF!</definedName>
    <definedName name="см6">#REF!</definedName>
    <definedName name="См7" localSheetId="5">#REF!</definedName>
    <definedName name="См7">#REF!</definedName>
    <definedName name="СМ8.1" localSheetId="5">[90]см8!#REF!</definedName>
    <definedName name="СМ8.1">[90]см8!#REF!</definedName>
    <definedName name="Смета1" localSheetId="5">#REF!</definedName>
    <definedName name="Смета1">#REF!</definedName>
    <definedName name="Сметная_стоимость_в_базисных_ценах" localSheetId="5">#REF!</definedName>
    <definedName name="Сметная_стоимость_в_базисных_ценах">#REF!</definedName>
    <definedName name="Сметная_стоимость_в_текущих_ценах__после_применения_индексов" localSheetId="5">#REF!</definedName>
    <definedName name="Сметная_стоимость_в_текущих_ценах__после_применения_индексов">#REF!</definedName>
    <definedName name="Сметная_стоимость_по_ресурсному_расчету" localSheetId="5">#REF!</definedName>
    <definedName name="Сметная_стоимость_по_ресурсному_расчету">#REF!</definedName>
    <definedName name="сми" localSheetId="5">#REF!</definedName>
    <definedName name="сми">#REF!</definedName>
    <definedName name="снор" localSheetId="5">#REF!</definedName>
    <definedName name="снор">#REF!</definedName>
    <definedName name="Согласование" localSheetId="5">#REF!</definedName>
    <definedName name="Согласование">#REF!</definedName>
    <definedName name="Составил" localSheetId="5">#REF!</definedName>
    <definedName name="Составил">#REF!</definedName>
    <definedName name="Составитель" localSheetId="5">#REF!</definedName>
    <definedName name="Составитель">#REF!</definedName>
    <definedName name="СП1" localSheetId="5">[11]Обновление!#REF!</definedName>
    <definedName name="СП1">[11]Обновление!#REF!</definedName>
    <definedName name="сс" localSheetId="5" hidden="1">{#N/A,#N/A,TRUE,"Смета на пасс. обор. №1"}</definedName>
    <definedName name="сс" hidden="1">{#N/A,#N/A,TRUE,"Смета на пасс. обор. №1"}</definedName>
    <definedName name="ссс" localSheetId="5">#REF!</definedName>
    <definedName name="ссс">#REF!</definedName>
    <definedName name="ссс1" localSheetId="5">#REF!</definedName>
    <definedName name="ссс1">#REF!</definedName>
    <definedName name="ссс2" localSheetId="5">#REF!</definedName>
    <definedName name="ссс2">#REF!</definedName>
    <definedName name="ссс3" localSheetId="5">#REF!</definedName>
    <definedName name="ссс3">#REF!</definedName>
    <definedName name="сссс" localSheetId="5" hidden="1">{#N/A,#N/A,TRUE,"Смета на пасс. обор. №1"}</definedName>
    <definedName name="сссс" hidden="1">{#N/A,#N/A,TRUE,"Смета на пасс. обор. №1"}</definedName>
    <definedName name="Стадия" localSheetId="5">#REF!</definedName>
    <definedName name="Стадия">#REF!</definedName>
    <definedName name="Станц10">'[29]Лист опроса'!$B$23</definedName>
    <definedName name="старость" localSheetId="5">#REF!</definedName>
    <definedName name="старость">#REF!</definedName>
    <definedName name="Стоимость_по_акту_выполненных_работ_в_базисных_ценах" localSheetId="5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 localSheetId="5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 localSheetId="5">#REF!</definedName>
    <definedName name="Строительная_полоса">#REF!</definedName>
    <definedName name="Строительные_работы_в_базисных_ценах" localSheetId="5">#REF!</definedName>
    <definedName name="Строительные_работы_в_базисных_ценах">#REF!</definedName>
    <definedName name="Строительные_работы_в_текущих_ценах" localSheetId="5">#REF!</definedName>
    <definedName name="Строительные_работы_в_текущих_ценах">#REF!</definedName>
    <definedName name="Строительные_работы_в_текущих_ценах_по_ресурсному_расчету" localSheetId="5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 localSheetId="5">#REF!</definedName>
    <definedName name="Строительные_работы_в_текущих_ценах_после_применения_индексов">#REF!</definedName>
    <definedName name="Сургут">NA()</definedName>
    <definedName name="т" localSheetId="5" hidden="1">{#N/A,#N/A,FALSE,"Акт-Смета"}</definedName>
    <definedName name="т" hidden="1">{#N/A,#N/A,FALSE,"Акт-Смета"}</definedName>
    <definedName name="тд" localSheetId="5">[28]Смета!#REF!</definedName>
    <definedName name="тд">[28]Смета!#REF!</definedName>
    <definedName name="Территориальная_поправка_к_ТЕР" localSheetId="5">#REF!</definedName>
    <definedName name="Территориальная_поправка_к_ТЕР">#REF!</definedName>
    <definedName name="тит">'[91]Смета 1свод'!$A$4</definedName>
    <definedName name="топ1" localSheetId="5">#REF!</definedName>
    <definedName name="топ1">#REF!</definedName>
    <definedName name="топ2" localSheetId="5">#REF!</definedName>
    <definedName name="топ2">#REF!</definedName>
    <definedName name="топо" localSheetId="5">#REF!</definedName>
    <definedName name="топо">#REF!</definedName>
    <definedName name="топогр" localSheetId="5">[28]Смета!#REF!</definedName>
    <definedName name="топогр">[28]Смета!#REF!</definedName>
    <definedName name="топогр1" localSheetId="5">#REF!</definedName>
    <definedName name="топогр1">#REF!</definedName>
    <definedName name="топограф" localSheetId="5">#REF!</definedName>
    <definedName name="топограф">#REF!</definedName>
    <definedName name="тракт" localSheetId="5">#REF!</definedName>
    <definedName name="тракт">#REF!</definedName>
    <definedName name="Труд_механизаторов_по_акту_вып_работ_с_учетом_к_тов" localSheetId="5">#REF!</definedName>
    <definedName name="Труд_механизаторов_по_акту_вып_работ_с_учетом_к_тов">#REF!</definedName>
    <definedName name="Труд_основн_рабочих_по_акту_вып_работ_с_учетом_к_тов" localSheetId="5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 localSheetId="5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 localSheetId="5">#REF!</definedName>
    <definedName name="Трудоемкость_основных_рабочих_по_акту_выполненных_работ">#REF!</definedName>
    <definedName name="ТС1" localSheetId="5">#REF!</definedName>
    <definedName name="ТС1">#REF!</definedName>
    <definedName name="ттт" localSheetId="5" hidden="1">{#N/A,#N/A,FALSE,"Акт-Смета"}</definedName>
    <definedName name="ттт" hidden="1">{#N/A,#N/A,FALSE,"Акт-Смета"}</definedName>
    <definedName name="тьбю" localSheetId="5">#REF!</definedName>
    <definedName name="тьбю">#REF!</definedName>
    <definedName name="тьмтиб" localSheetId="5">#REF!</definedName>
    <definedName name="тьмтиб">#REF!</definedName>
    <definedName name="у" localSheetId="5">[92]Смета!#REF!</definedName>
    <definedName name="у">[92]Смета!#REF!</definedName>
    <definedName name="ув3">[55]Смета!$D$17</definedName>
    <definedName name="Укрупненный_норматив_НР_для_расчета_в_текущих_ценах_и_ценах_2001г." localSheetId="5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 localSheetId="5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 localSheetId="5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 localSheetId="5">#REF!</definedName>
    <definedName name="Укрупненный_норматив_СП_для_расчета_в_ценах_1984г.">#REF!</definedName>
    <definedName name="уу" localSheetId="5">#REF!</definedName>
    <definedName name="уу">#REF!</definedName>
    <definedName name="уцуц" localSheetId="5">#REF!</definedName>
    <definedName name="уцуц">#REF!</definedName>
    <definedName name="Участок" localSheetId="5">#REF!</definedName>
    <definedName name="Участок">#REF!</definedName>
    <definedName name="ф1" localSheetId="5">#REF!</definedName>
    <definedName name="ф1">#REF!</definedName>
    <definedName name="Ф2" localSheetId="5">#REF!</definedName>
    <definedName name="Ф2">#REF!</definedName>
    <definedName name="Ф6" localSheetId="5">#REF!</definedName>
    <definedName name="Ф6">#REF!</definedName>
    <definedName name="Ф7" localSheetId="5">#REF!</definedName>
    <definedName name="Ф7">#REF!</definedName>
    <definedName name="Ф8" localSheetId="5">#REF!</definedName>
    <definedName name="Ф8">#REF!</definedName>
    <definedName name="фед">'[32]свод 2'!$C$10</definedName>
    <definedName name="форма" localSheetId="5">#REF!</definedName>
    <definedName name="форма">#REF!</definedName>
    <definedName name="ФП" localSheetId="5">#REF!</definedName>
    <definedName name="ФП">#REF!</definedName>
    <definedName name="ффф" localSheetId="5" hidden="1">{#N/A,#N/A,FALSE,"Шаблон_Спец1"}</definedName>
    <definedName name="ффф" hidden="1">{#N/A,#N/A,FALSE,"Шаблон_Спец1"}</definedName>
    <definedName name="ффффф" localSheetId="5" hidden="1">{#N/A,#N/A,FALSE,"Шаблон_Спец1"}</definedName>
    <definedName name="ффффф" hidden="1">{#N/A,#N/A,FALSE,"Шаблон_Спец1"}</definedName>
    <definedName name="ффыв" localSheetId="5">#REF!</definedName>
    <definedName name="ффыв">#REF!</definedName>
    <definedName name="фыв" localSheetId="5">#REF!</definedName>
    <definedName name="фыв">#REF!</definedName>
    <definedName name="фыф" localSheetId="5" hidden="1">{#N/A,#N/A,FALSE,"Шаблон_Спец1"}</definedName>
    <definedName name="фыф" hidden="1">{#N/A,#N/A,FALSE,"Шаблон_Спец1"}</definedName>
    <definedName name="ххх" localSheetId="5" hidden="1">{"Смета1",#N/A,FALSE,"Смета";"Смета2а",#N/A,FALSE,"Смета"}</definedName>
    <definedName name="ххх" hidden="1">{"Смета1",#N/A,FALSE,"Смета";"Смета2а",#N/A,FALSE,"Смета"}</definedName>
    <definedName name="цена">#N/A</definedName>
    <definedName name="цена___0" localSheetId="5">#REF!</definedName>
    <definedName name="цена___0">#REF!</definedName>
    <definedName name="цена___0___0" localSheetId="5">#REF!</definedName>
    <definedName name="цена___0___0">#REF!</definedName>
    <definedName name="цена___0___0___0" localSheetId="5">#REF!</definedName>
    <definedName name="цена___0___0___0">#REF!</definedName>
    <definedName name="цена___0___0___0___0" localSheetId="5">#REF!</definedName>
    <definedName name="цена___0___0___0___0">#REF!</definedName>
    <definedName name="цена___0___0___0___0___0" localSheetId="5">#REF!</definedName>
    <definedName name="цена___0___0___0___0___0">#REF!</definedName>
    <definedName name="цена___0___0___0___0_3" localSheetId="5">#REF!</definedName>
    <definedName name="цена___0___0___0___0_3">#REF!</definedName>
    <definedName name="цена___0___0___0___1" localSheetId="5">#REF!</definedName>
    <definedName name="цена___0___0___0___1">#REF!</definedName>
    <definedName name="цена___0___0___0___3" localSheetId="5">#REF!</definedName>
    <definedName name="цена___0___0___0___3">#REF!</definedName>
    <definedName name="цена___0___0___0___5" localSheetId="5">#REF!</definedName>
    <definedName name="цена___0___0___0___5">#REF!</definedName>
    <definedName name="цена___0___0___0_1" localSheetId="5">#REF!</definedName>
    <definedName name="цена___0___0___0_1">#REF!</definedName>
    <definedName name="цена___0___0___0_3" localSheetId="5">#REF!</definedName>
    <definedName name="цена___0___0___0_3">#REF!</definedName>
    <definedName name="цена___0___0___0_5" localSheetId="5">#REF!</definedName>
    <definedName name="цена___0___0___0_5">#REF!</definedName>
    <definedName name="цена___0___0___1" localSheetId="5">#REF!</definedName>
    <definedName name="цена___0___0___1">#REF!</definedName>
    <definedName name="цена___0___0___2" localSheetId="5">#REF!</definedName>
    <definedName name="цена___0___0___2">#REF!</definedName>
    <definedName name="цена___0___0___3" localSheetId="5">#REF!</definedName>
    <definedName name="цена___0___0___3">#REF!</definedName>
    <definedName name="цена___0___0___3___0" localSheetId="5">#REF!</definedName>
    <definedName name="цена___0___0___3___0">#REF!</definedName>
    <definedName name="цена___0___0___3_3" localSheetId="5">#REF!</definedName>
    <definedName name="цена___0___0___3_3">#REF!</definedName>
    <definedName name="цена___0___0___4" localSheetId="5">#REF!</definedName>
    <definedName name="цена___0___0___4">#REF!</definedName>
    <definedName name="цена___0___0___4_3" localSheetId="5">#REF!</definedName>
    <definedName name="цена___0___0___4_3">#REF!</definedName>
    <definedName name="цена___0___0___5" localSheetId="5">#REF!</definedName>
    <definedName name="цена___0___0___5">#REF!</definedName>
    <definedName name="цена___0___0___6" localSheetId="5">#REF!</definedName>
    <definedName name="цена___0___0___6">#REF!</definedName>
    <definedName name="цена___0___0___7" localSheetId="5">#REF!</definedName>
    <definedName name="цена___0___0___7">#REF!</definedName>
    <definedName name="цена___0___0___8" localSheetId="5">#REF!</definedName>
    <definedName name="цена___0___0___8">#REF!</definedName>
    <definedName name="цена___0___0___9" localSheetId="5">#REF!</definedName>
    <definedName name="цена___0___0___9">#REF!</definedName>
    <definedName name="цена___0___0_1" localSheetId="5">#REF!</definedName>
    <definedName name="цена___0___0_1">#REF!</definedName>
    <definedName name="цена___0___0_3" localSheetId="5">#REF!</definedName>
    <definedName name="цена___0___0_3">#REF!</definedName>
    <definedName name="цена___0___0_5" localSheetId="5">#REF!</definedName>
    <definedName name="цена___0___0_5">#REF!</definedName>
    <definedName name="цена___0___1" localSheetId="5">#REF!</definedName>
    <definedName name="цена___0___1">#REF!</definedName>
    <definedName name="цена___0___1___0" localSheetId="5">#REF!</definedName>
    <definedName name="цена___0___1___0">#REF!</definedName>
    <definedName name="цена___0___10" localSheetId="5">#REF!</definedName>
    <definedName name="цена___0___10">#REF!</definedName>
    <definedName name="цена___0___12" localSheetId="5">#REF!</definedName>
    <definedName name="цена___0___12">#REF!</definedName>
    <definedName name="цена___0___2" localSheetId="5">#REF!</definedName>
    <definedName name="цена___0___2">#REF!</definedName>
    <definedName name="цена___0___2___0" localSheetId="5">#REF!</definedName>
    <definedName name="цена___0___2___0">#REF!</definedName>
    <definedName name="цена___0___2___0___0" localSheetId="5">#REF!</definedName>
    <definedName name="цена___0___2___0___0">#REF!</definedName>
    <definedName name="цена___0___2___5" localSheetId="5">#REF!</definedName>
    <definedName name="цена___0___2___5">#REF!</definedName>
    <definedName name="цена___0___2_1" localSheetId="5">#REF!</definedName>
    <definedName name="цена___0___2_1">#REF!</definedName>
    <definedName name="цена___0___2_3" localSheetId="5">#REF!</definedName>
    <definedName name="цена___0___2_3">#REF!</definedName>
    <definedName name="цена___0___2_5" localSheetId="5">#REF!</definedName>
    <definedName name="цена___0___2_5">#REF!</definedName>
    <definedName name="цена___0___3" localSheetId="5">#REF!</definedName>
    <definedName name="цена___0___3">#REF!</definedName>
    <definedName name="цена___0___3___0" localSheetId="5">#REF!</definedName>
    <definedName name="цена___0___3___0">#REF!</definedName>
    <definedName name="цена___0___3___3" localSheetId="5">#REF!</definedName>
    <definedName name="цена___0___3___3">#REF!</definedName>
    <definedName name="цена___0___3___5" localSheetId="5">#REF!</definedName>
    <definedName name="цена___0___3___5">#REF!</definedName>
    <definedName name="цена___0___3_1" localSheetId="5">#REF!</definedName>
    <definedName name="цена___0___3_1">#REF!</definedName>
    <definedName name="цена___0___3_3" localSheetId="5">#REF!</definedName>
    <definedName name="цена___0___3_3">#REF!</definedName>
    <definedName name="цена___0___3_5" localSheetId="5">#REF!</definedName>
    <definedName name="цена___0___3_5">#REF!</definedName>
    <definedName name="цена___0___4" localSheetId="5">#REF!</definedName>
    <definedName name="цена___0___4">#REF!</definedName>
    <definedName name="цена___0___4___0" localSheetId="5">#REF!</definedName>
    <definedName name="цена___0___4___0">#REF!</definedName>
    <definedName name="цена___0___4___5" localSheetId="5">#REF!</definedName>
    <definedName name="цена___0___4___5">#REF!</definedName>
    <definedName name="цена___0___4_1" localSheetId="5">#REF!</definedName>
    <definedName name="цена___0___4_1">#REF!</definedName>
    <definedName name="цена___0___4_3" localSheetId="5">#REF!</definedName>
    <definedName name="цена___0___4_3">#REF!</definedName>
    <definedName name="цена___0___4_5" localSheetId="5">#REF!</definedName>
    <definedName name="цена___0___4_5">#REF!</definedName>
    <definedName name="цена___0___5" localSheetId="5">#REF!</definedName>
    <definedName name="цена___0___5">#REF!</definedName>
    <definedName name="цена___0___5___0" localSheetId="5">#REF!</definedName>
    <definedName name="цена___0___5___0">#REF!</definedName>
    <definedName name="цена___0___6" localSheetId="5">#REF!</definedName>
    <definedName name="цена___0___6">#REF!</definedName>
    <definedName name="цена___0___6___0" localSheetId="5">#REF!</definedName>
    <definedName name="цена___0___6___0">#REF!</definedName>
    <definedName name="цена___0___7" localSheetId="5">#REF!</definedName>
    <definedName name="цена___0___7">#REF!</definedName>
    <definedName name="цена___0___8" localSheetId="5">#REF!</definedName>
    <definedName name="цена___0___8">#REF!</definedName>
    <definedName name="цена___0___8___0" localSheetId="5">#REF!</definedName>
    <definedName name="цена___0___8___0">#REF!</definedName>
    <definedName name="цена___0___9">"$#ССЫЛ!.$L$1:$L$32000"</definedName>
    <definedName name="цена___0_1" localSheetId="5">#REF!</definedName>
    <definedName name="цена___0_1">#REF!</definedName>
    <definedName name="цена___0_3" localSheetId="5">#REF!</definedName>
    <definedName name="цена___0_3">#REF!</definedName>
    <definedName name="цена___0_4" localSheetId="5">#REF!</definedName>
    <definedName name="цена___0_4">#REF!</definedName>
    <definedName name="цена___0_5" localSheetId="5">#REF!</definedName>
    <definedName name="цена___0_5">#REF!</definedName>
    <definedName name="цена___1" localSheetId="5">#REF!</definedName>
    <definedName name="цена___1">#REF!</definedName>
    <definedName name="цена___1___0" localSheetId="5">#REF!</definedName>
    <definedName name="цена___1___0">#REF!</definedName>
    <definedName name="цена___1___0___0" localSheetId="5">#REF!</definedName>
    <definedName name="цена___1___0___0">#REF!</definedName>
    <definedName name="цена___1___1" localSheetId="5">#REF!</definedName>
    <definedName name="цена___1___1">#REF!</definedName>
    <definedName name="цена___1___5" localSheetId="5">#REF!</definedName>
    <definedName name="цена___1___5">#REF!</definedName>
    <definedName name="цена___1_1" localSheetId="5">#REF!</definedName>
    <definedName name="цена___1_1">#REF!</definedName>
    <definedName name="цена___1_3" localSheetId="5">#REF!</definedName>
    <definedName name="цена___1_3">#REF!</definedName>
    <definedName name="цена___1_5" localSheetId="5">#REF!</definedName>
    <definedName name="цена___1_5">#REF!</definedName>
    <definedName name="цена___10" localSheetId="5">#REF!</definedName>
    <definedName name="цена___10">#REF!</definedName>
    <definedName name="цена___10___0">NA()</definedName>
    <definedName name="цена___10___0___0" localSheetId="5">#REF!</definedName>
    <definedName name="цена___10___0___0">#REF!</definedName>
    <definedName name="цена___10___0___0___0" localSheetId="5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 localSheetId="5">#REF!</definedName>
    <definedName name="цена___10___1">#REF!</definedName>
    <definedName name="цена___10___10" localSheetId="5">#REF!</definedName>
    <definedName name="цена___10___10">#REF!</definedName>
    <definedName name="цена___10___12" localSheetId="5">#REF!</definedName>
    <definedName name="цена___10___12">#REF!</definedName>
    <definedName name="цена___10___2">NA()</definedName>
    <definedName name="цена___10___4">NA()</definedName>
    <definedName name="цена___10___5" localSheetId="5">#REF!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 localSheetId="5">#REF!</definedName>
    <definedName name="цена___10_1">#REF!</definedName>
    <definedName name="цена___10_3" localSheetId="5">#REF!</definedName>
    <definedName name="цена___10_3">#REF!</definedName>
    <definedName name="цена___10_4" localSheetId="5">#REF!</definedName>
    <definedName name="цена___10_4">#REF!</definedName>
    <definedName name="цена___10_5" localSheetId="5">#REF!</definedName>
    <definedName name="цена___10_5">#REF!</definedName>
    <definedName name="цена___11" localSheetId="5">#REF!</definedName>
    <definedName name="цена___11">#REF!</definedName>
    <definedName name="цена___11___0">NA()</definedName>
    <definedName name="цена___11___10" localSheetId="5">#REF!</definedName>
    <definedName name="цена___11___10">#REF!</definedName>
    <definedName name="цена___11___2" localSheetId="5">#REF!</definedName>
    <definedName name="цена___11___2">#REF!</definedName>
    <definedName name="цена___11___4" localSheetId="5">#REF!</definedName>
    <definedName name="цена___11___4">#REF!</definedName>
    <definedName name="цена___11___6" localSheetId="5">#REF!</definedName>
    <definedName name="цена___11___6">#REF!</definedName>
    <definedName name="цена___11___8" localSheetId="5">#REF!</definedName>
    <definedName name="цена___11___8">#REF!</definedName>
    <definedName name="цена___12">NA()</definedName>
    <definedName name="цена___2" localSheetId="5">#REF!</definedName>
    <definedName name="цена___2">#REF!</definedName>
    <definedName name="цена___2___0" localSheetId="5">#REF!</definedName>
    <definedName name="цена___2___0">#REF!</definedName>
    <definedName name="цена___2___0___0" localSheetId="5">#REF!</definedName>
    <definedName name="цена___2___0___0">#REF!</definedName>
    <definedName name="цена___2___0___0___0" localSheetId="5">#REF!</definedName>
    <definedName name="цена___2___0___0___0">#REF!</definedName>
    <definedName name="цена___2___0___0___0___0" localSheetId="5">#REF!</definedName>
    <definedName name="цена___2___0___0___0___0">#REF!</definedName>
    <definedName name="цена___2___0___0___1" localSheetId="5">#REF!</definedName>
    <definedName name="цена___2___0___0___1">#REF!</definedName>
    <definedName name="цена___2___0___0___3" localSheetId="5">#REF!</definedName>
    <definedName name="цена___2___0___0___3">#REF!</definedName>
    <definedName name="цена___2___0___0___5" localSheetId="5">#REF!</definedName>
    <definedName name="цена___2___0___0___5">#REF!</definedName>
    <definedName name="цена___2___0___0_1" localSheetId="5">#REF!</definedName>
    <definedName name="цена___2___0___0_1">#REF!</definedName>
    <definedName name="цена___2___0___0_3" localSheetId="5">#REF!</definedName>
    <definedName name="цена___2___0___0_3">#REF!</definedName>
    <definedName name="цена___2___0___0_5" localSheetId="5">#REF!</definedName>
    <definedName name="цена___2___0___0_5">#REF!</definedName>
    <definedName name="цена___2___0___1" localSheetId="5">#REF!</definedName>
    <definedName name="цена___2___0___1">#REF!</definedName>
    <definedName name="цена___2___0___3" localSheetId="5">#REF!</definedName>
    <definedName name="цена___2___0___3">#REF!</definedName>
    <definedName name="цена___2___0___5" localSheetId="5">#REF!</definedName>
    <definedName name="цена___2___0___5">#REF!</definedName>
    <definedName name="цена___2___0___6" localSheetId="5">#REF!</definedName>
    <definedName name="цена___2___0___6">#REF!</definedName>
    <definedName name="цена___2___0___7" localSheetId="5">#REF!</definedName>
    <definedName name="цена___2___0___7">#REF!</definedName>
    <definedName name="цена___2___0___8" localSheetId="5">#REF!</definedName>
    <definedName name="цена___2___0___8">#REF!</definedName>
    <definedName name="цена___2___0___9" localSheetId="5">#REF!</definedName>
    <definedName name="цена___2___0___9">#REF!</definedName>
    <definedName name="цена___2___0_1" localSheetId="5">#REF!</definedName>
    <definedName name="цена___2___0_1">#REF!</definedName>
    <definedName name="цена___2___0_3" localSheetId="5">#REF!</definedName>
    <definedName name="цена___2___0_3">#REF!</definedName>
    <definedName name="цена___2___0_5" localSheetId="5">#REF!</definedName>
    <definedName name="цена___2___0_5">#REF!</definedName>
    <definedName name="цена___2___1" localSheetId="5">#REF!</definedName>
    <definedName name="цена___2___1">#REF!</definedName>
    <definedName name="цена___2___1___0" localSheetId="5">#REF!</definedName>
    <definedName name="цена___2___1___0">#REF!</definedName>
    <definedName name="цена___2___10" localSheetId="5">#REF!</definedName>
    <definedName name="цена___2___10">#REF!</definedName>
    <definedName name="цена___2___12" localSheetId="5">#REF!</definedName>
    <definedName name="цена___2___12">#REF!</definedName>
    <definedName name="цена___2___2" localSheetId="5">#REF!</definedName>
    <definedName name="цена___2___2">#REF!</definedName>
    <definedName name="цена___2___3" localSheetId="5">#REF!</definedName>
    <definedName name="цена___2___3">#REF!</definedName>
    <definedName name="цена___2___4" localSheetId="5">#REF!</definedName>
    <definedName name="цена___2___4">#REF!</definedName>
    <definedName name="цена___2___4___0" localSheetId="5">#REF!</definedName>
    <definedName name="цена___2___4___0">#REF!</definedName>
    <definedName name="цена___2___4___5" localSheetId="5">#REF!</definedName>
    <definedName name="цена___2___4___5">#REF!</definedName>
    <definedName name="цена___2___4_1" localSheetId="5">#REF!</definedName>
    <definedName name="цена___2___4_1">#REF!</definedName>
    <definedName name="цена___2___4_3" localSheetId="5">#REF!</definedName>
    <definedName name="цена___2___4_3">#REF!</definedName>
    <definedName name="цена___2___4_5" localSheetId="5">#REF!</definedName>
    <definedName name="цена___2___4_5">#REF!</definedName>
    <definedName name="цена___2___5" localSheetId="5">#REF!</definedName>
    <definedName name="цена___2___5">#REF!</definedName>
    <definedName name="цена___2___6" localSheetId="5">#REF!</definedName>
    <definedName name="цена___2___6">#REF!</definedName>
    <definedName name="цена___2___6___0" localSheetId="5">#REF!</definedName>
    <definedName name="цена___2___6___0">#REF!</definedName>
    <definedName name="цена___2___7" localSheetId="5">#REF!</definedName>
    <definedName name="цена___2___7">#REF!</definedName>
    <definedName name="цена___2___8" localSheetId="5">#REF!</definedName>
    <definedName name="цена___2___8">#REF!</definedName>
    <definedName name="цена___2___8___0" localSheetId="5">#REF!</definedName>
    <definedName name="цена___2___8___0">#REF!</definedName>
    <definedName name="цена___2___9">"$#ССЫЛ!.$L$1:$L$32000"</definedName>
    <definedName name="цена___2_1" localSheetId="5">#REF!</definedName>
    <definedName name="цена___2_1">#REF!</definedName>
    <definedName name="цена___2_3" localSheetId="5">#REF!</definedName>
    <definedName name="цена___2_3">#REF!</definedName>
    <definedName name="цена___2_4" localSheetId="5">#REF!</definedName>
    <definedName name="цена___2_4">#REF!</definedName>
    <definedName name="цена___2_5" localSheetId="5">#REF!</definedName>
    <definedName name="цена___2_5">#REF!</definedName>
    <definedName name="цена___3" localSheetId="5">#REF!</definedName>
    <definedName name="цена___3">#REF!</definedName>
    <definedName name="цена___3___0" localSheetId="5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 localSheetId="5">#REF!</definedName>
    <definedName name="цена___3___0___5">#REF!</definedName>
    <definedName name="цена___3___0_1">NA()</definedName>
    <definedName name="цена___3___0_3">NA()</definedName>
    <definedName name="цена___3___0_5" localSheetId="5">#REF!</definedName>
    <definedName name="цена___3___0_5">#REF!</definedName>
    <definedName name="цена___3___1" localSheetId="5">#REF!</definedName>
    <definedName name="цена___3___1">#REF!</definedName>
    <definedName name="цена___3___10" localSheetId="5">#REF!</definedName>
    <definedName name="цена___3___10">#REF!</definedName>
    <definedName name="цена___3___2" localSheetId="5">#REF!</definedName>
    <definedName name="цена___3___2">#REF!</definedName>
    <definedName name="цена___3___3" localSheetId="5">#REF!</definedName>
    <definedName name="цена___3___3">#REF!</definedName>
    <definedName name="цена___3___4" localSheetId="5">#REF!</definedName>
    <definedName name="цена___3___4">#REF!</definedName>
    <definedName name="цена___3___4___0" localSheetId="5">#REF!</definedName>
    <definedName name="цена___3___4___0">#REF!</definedName>
    <definedName name="цена___3___5" localSheetId="5">#REF!</definedName>
    <definedName name="цена___3___5">#REF!</definedName>
    <definedName name="цена___3___6" localSheetId="5">#REF!</definedName>
    <definedName name="цена___3___6">#REF!</definedName>
    <definedName name="цена___3___8" localSheetId="5">#REF!</definedName>
    <definedName name="цена___3___8">#REF!</definedName>
    <definedName name="цена___3___8___0" localSheetId="5">#REF!</definedName>
    <definedName name="цена___3___8___0">#REF!</definedName>
    <definedName name="цена___3___9" localSheetId="5">#REF!</definedName>
    <definedName name="цена___3___9">#REF!</definedName>
    <definedName name="цена___3_1" localSheetId="5">#REF!</definedName>
    <definedName name="цена___3_1">#REF!</definedName>
    <definedName name="цена___3_3" localSheetId="5">#REF!</definedName>
    <definedName name="цена___3_3">#REF!</definedName>
    <definedName name="цена___3_5" localSheetId="5">#REF!</definedName>
    <definedName name="цена___3_5">#REF!</definedName>
    <definedName name="цена___4" localSheetId="5">#REF!</definedName>
    <definedName name="цена___4">#REF!</definedName>
    <definedName name="цена___4___0">NA()</definedName>
    <definedName name="цена___4___0___0" localSheetId="5">#REF!</definedName>
    <definedName name="цена___4___0___0">#REF!</definedName>
    <definedName name="цена___4___0___0___0" localSheetId="5">#REF!</definedName>
    <definedName name="цена___4___0___0___0">#REF!</definedName>
    <definedName name="цена___4___0___0___0___0" localSheetId="5">#REF!</definedName>
    <definedName name="цена___4___0___0___0___0">#REF!</definedName>
    <definedName name="цена___4___0___0___1" localSheetId="5">#REF!</definedName>
    <definedName name="цена___4___0___0___1">#REF!</definedName>
    <definedName name="цена___4___0___0___3" localSheetId="5">#REF!</definedName>
    <definedName name="цена___4___0___0___3">#REF!</definedName>
    <definedName name="цена___4___0___0___5" localSheetId="5">#REF!</definedName>
    <definedName name="цена___4___0___0___5">#REF!</definedName>
    <definedName name="цена___4___0___0_1" localSheetId="5">#REF!</definedName>
    <definedName name="цена___4___0___0_1">#REF!</definedName>
    <definedName name="цена___4___0___0_3" localSheetId="5">#REF!</definedName>
    <definedName name="цена___4___0___0_3">#REF!</definedName>
    <definedName name="цена___4___0___0_5" localSheetId="5">#REF!</definedName>
    <definedName name="цена___4___0___0_5">#REF!</definedName>
    <definedName name="цена___4___0___1" localSheetId="5">#REF!</definedName>
    <definedName name="цена___4___0___1">#REF!</definedName>
    <definedName name="цена___4___0___3" localSheetId="5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 localSheetId="5">#REF!</definedName>
    <definedName name="цена___4___0_1">#REF!</definedName>
    <definedName name="цена___4___0_3" localSheetId="5">#REF!</definedName>
    <definedName name="цена___4___0_3">#REF!</definedName>
    <definedName name="цена___4___0_5">NA()</definedName>
    <definedName name="цена___4___1" localSheetId="5">#REF!</definedName>
    <definedName name="цена___4___1">#REF!</definedName>
    <definedName name="цена___4___10" localSheetId="5">#REF!</definedName>
    <definedName name="цена___4___10">#REF!</definedName>
    <definedName name="цена___4___12" localSheetId="5">#REF!</definedName>
    <definedName name="цена___4___12">#REF!</definedName>
    <definedName name="цена___4___2" localSheetId="5">#REF!</definedName>
    <definedName name="цена___4___2">#REF!</definedName>
    <definedName name="цена___4___3" localSheetId="5">#REF!</definedName>
    <definedName name="цена___4___3">#REF!</definedName>
    <definedName name="цена___4___3___0" localSheetId="5">#REF!</definedName>
    <definedName name="цена___4___3___0">#REF!</definedName>
    <definedName name="цена___4___4" localSheetId="5">#REF!</definedName>
    <definedName name="цена___4___4">#REF!</definedName>
    <definedName name="цена___4___5" localSheetId="5">#REF!</definedName>
    <definedName name="цена___4___5">#REF!</definedName>
    <definedName name="цена___4___6" localSheetId="5">#REF!</definedName>
    <definedName name="цена___4___6">#REF!</definedName>
    <definedName name="цена___4___6___0" localSheetId="5">#REF!</definedName>
    <definedName name="цена___4___6___0">#REF!</definedName>
    <definedName name="цена___4___7" localSheetId="5">#REF!</definedName>
    <definedName name="цена___4___7">#REF!</definedName>
    <definedName name="цена___4___8" localSheetId="5">#REF!</definedName>
    <definedName name="цена___4___8">#REF!</definedName>
    <definedName name="цена___4___8___0" localSheetId="5">#REF!</definedName>
    <definedName name="цена___4___8___0">#REF!</definedName>
    <definedName name="цена___4___9">"$#ССЫЛ!.$L$1:$L$32000"</definedName>
    <definedName name="цена___4_1" localSheetId="5">#REF!</definedName>
    <definedName name="цена___4_1">#REF!</definedName>
    <definedName name="цена___4_3">NA()</definedName>
    <definedName name="цена___4_4" localSheetId="5">#REF!</definedName>
    <definedName name="цена___4_4">#REF!</definedName>
    <definedName name="цена___4_5" localSheetId="5">#REF!</definedName>
    <definedName name="цена___4_5">#REF!</definedName>
    <definedName name="цена___5">NA()</definedName>
    <definedName name="цена___5___0" localSheetId="5">#REF!</definedName>
    <definedName name="цена___5___0">#REF!</definedName>
    <definedName name="цена___5___0___0" localSheetId="5">#REF!</definedName>
    <definedName name="цена___5___0___0">#REF!</definedName>
    <definedName name="цена___5___0___0___0" localSheetId="5">#REF!</definedName>
    <definedName name="цена___5___0___0___0">#REF!</definedName>
    <definedName name="цена___5___0___0___0___0" localSheetId="5">#REF!</definedName>
    <definedName name="цена___5___0___0___0___0">#REF!</definedName>
    <definedName name="цена___5___0___1" localSheetId="5">#REF!</definedName>
    <definedName name="цена___5___0___1">#REF!</definedName>
    <definedName name="цена___5___0___5" localSheetId="5">#REF!</definedName>
    <definedName name="цена___5___0___5">#REF!</definedName>
    <definedName name="цена___5___0_1" localSheetId="5">#REF!</definedName>
    <definedName name="цена___5___0_1">#REF!</definedName>
    <definedName name="цена___5___0_3" localSheetId="5">#REF!</definedName>
    <definedName name="цена___5___0_3">#REF!</definedName>
    <definedName name="цена___5___0_5" localSheetId="5">#REF!</definedName>
    <definedName name="цена___5___0_5">#REF!</definedName>
    <definedName name="цена___5___1" localSheetId="5">#REF!</definedName>
    <definedName name="цена___5___1">#REF!</definedName>
    <definedName name="цена___5___3">NA()</definedName>
    <definedName name="цена___5___5">NA()</definedName>
    <definedName name="цена___5_1" localSheetId="5">#REF!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 localSheetId="5">#REF!</definedName>
    <definedName name="цена___6___0">#REF!</definedName>
    <definedName name="цена___6___0___0" localSheetId="5">#REF!</definedName>
    <definedName name="цена___6___0___0">#REF!</definedName>
    <definedName name="цена___6___0___0___0" localSheetId="5">#REF!</definedName>
    <definedName name="цена___6___0___0___0">#REF!</definedName>
    <definedName name="цена___6___0___0___0___0" localSheetId="5">#REF!</definedName>
    <definedName name="цена___6___0___0___0___0">#REF!</definedName>
    <definedName name="цена___6___0___1" localSheetId="5">#REF!</definedName>
    <definedName name="цена___6___0___1">#REF!</definedName>
    <definedName name="цена___6___0___3" localSheetId="5">#REF!</definedName>
    <definedName name="цена___6___0___3">#REF!</definedName>
    <definedName name="цена___6___0___5" localSheetId="5">#REF!</definedName>
    <definedName name="цена___6___0___5">#REF!</definedName>
    <definedName name="цена___6___0_1" localSheetId="5">#REF!</definedName>
    <definedName name="цена___6___0_1">#REF!</definedName>
    <definedName name="цена___6___0_3" localSheetId="5">#REF!</definedName>
    <definedName name="цена___6___0_3">#REF!</definedName>
    <definedName name="цена___6___0_5" localSheetId="5">#REF!</definedName>
    <definedName name="цена___6___0_5">#REF!</definedName>
    <definedName name="цена___6___1" localSheetId="5">#REF!</definedName>
    <definedName name="цена___6___1">#REF!</definedName>
    <definedName name="цена___6___10" localSheetId="5">#REF!</definedName>
    <definedName name="цена___6___10">#REF!</definedName>
    <definedName name="цена___6___12" localSheetId="5">#REF!</definedName>
    <definedName name="цена___6___12">#REF!</definedName>
    <definedName name="цена___6___2" localSheetId="5">#REF!</definedName>
    <definedName name="цена___6___2">#REF!</definedName>
    <definedName name="цена___6___3" localSheetId="5">#REF!</definedName>
    <definedName name="цена___6___3">#REF!</definedName>
    <definedName name="цена___6___4" localSheetId="5">#REF!</definedName>
    <definedName name="цена___6___4">#REF!</definedName>
    <definedName name="цена___6___5">NA()</definedName>
    <definedName name="цена___6___6" localSheetId="5">#REF!</definedName>
    <definedName name="цена___6___6">#REF!</definedName>
    <definedName name="цена___6___6___0" localSheetId="5">#REF!</definedName>
    <definedName name="цена___6___6___0">#REF!</definedName>
    <definedName name="цена___6___7">NA()</definedName>
    <definedName name="цена___6___8" localSheetId="5">#REF!</definedName>
    <definedName name="цена___6___8">#REF!</definedName>
    <definedName name="цена___6___8___0" localSheetId="5">#REF!</definedName>
    <definedName name="цена___6___8___0">#REF!</definedName>
    <definedName name="цена___6___9">"$#ССЫЛ!.$L$1:$L$32000"</definedName>
    <definedName name="цена___6_1">NA()</definedName>
    <definedName name="цена___6_3" localSheetId="5">#REF!</definedName>
    <definedName name="цена___6_3">#REF!</definedName>
    <definedName name="цена___6_4">NA()</definedName>
    <definedName name="цена___6_5">NA()</definedName>
    <definedName name="цена___7" localSheetId="5">#REF!</definedName>
    <definedName name="цена___7">#REF!</definedName>
    <definedName name="цена___7___0" localSheetId="5">#REF!</definedName>
    <definedName name="цена___7___0">#REF!</definedName>
    <definedName name="цена___7___0___0" localSheetId="5">#REF!</definedName>
    <definedName name="цена___7___0___0">#REF!</definedName>
    <definedName name="цена___7___10" localSheetId="5">#REF!</definedName>
    <definedName name="цена___7___10">#REF!</definedName>
    <definedName name="цена___7___2" localSheetId="5">#REF!</definedName>
    <definedName name="цена___7___2">#REF!</definedName>
    <definedName name="цена___7___4" localSheetId="5">#REF!</definedName>
    <definedName name="цена___7___4">#REF!</definedName>
    <definedName name="цена___7___6" localSheetId="5">#REF!</definedName>
    <definedName name="цена___7___6">#REF!</definedName>
    <definedName name="цена___7___8" localSheetId="5">#REF!</definedName>
    <definedName name="цена___7___8">#REF!</definedName>
    <definedName name="цена___8" localSheetId="5">#REF!</definedName>
    <definedName name="цена___8">#REF!</definedName>
    <definedName name="цена___8___0" localSheetId="5">#REF!</definedName>
    <definedName name="цена___8___0">#REF!</definedName>
    <definedName name="цена___8___0___0" localSheetId="5">#REF!</definedName>
    <definedName name="цена___8___0___0">#REF!</definedName>
    <definedName name="цена___8___0___0___0" localSheetId="5">#REF!</definedName>
    <definedName name="цена___8___0___0___0">#REF!</definedName>
    <definedName name="цена___8___0___0___0___0" localSheetId="5">#REF!</definedName>
    <definedName name="цена___8___0___0___0___0">#REF!</definedName>
    <definedName name="цена___8___0___1" localSheetId="5">#REF!</definedName>
    <definedName name="цена___8___0___1">#REF!</definedName>
    <definedName name="цена___8___0___5" localSheetId="5">#REF!</definedName>
    <definedName name="цена___8___0___5">#REF!</definedName>
    <definedName name="цена___8___0_1" localSheetId="5">#REF!</definedName>
    <definedName name="цена___8___0_1">#REF!</definedName>
    <definedName name="цена___8___0_3" localSheetId="5">#REF!</definedName>
    <definedName name="цена___8___0_3">#REF!</definedName>
    <definedName name="цена___8___0_5" localSheetId="5">#REF!</definedName>
    <definedName name="цена___8___0_5">#REF!</definedName>
    <definedName name="цена___8___1" localSheetId="5">#REF!</definedName>
    <definedName name="цена___8___1">#REF!</definedName>
    <definedName name="цена___8___10" localSheetId="5">#REF!</definedName>
    <definedName name="цена___8___10">#REF!</definedName>
    <definedName name="цена___8___12" localSheetId="5">#REF!</definedName>
    <definedName name="цена___8___12">#REF!</definedName>
    <definedName name="цена___8___2" localSheetId="5">#REF!</definedName>
    <definedName name="цена___8___2">#REF!</definedName>
    <definedName name="цена___8___4" localSheetId="5">#REF!</definedName>
    <definedName name="цена___8___4">#REF!</definedName>
    <definedName name="цена___8___5" localSheetId="5">#REF!</definedName>
    <definedName name="цена___8___5">#REF!</definedName>
    <definedName name="цена___8___6" localSheetId="5">#REF!</definedName>
    <definedName name="цена___8___6">#REF!</definedName>
    <definedName name="цена___8___6___0" localSheetId="5">#REF!</definedName>
    <definedName name="цена___8___6___0">#REF!</definedName>
    <definedName name="цена___8___7" localSheetId="5">#REF!</definedName>
    <definedName name="цена___8___7">#REF!</definedName>
    <definedName name="цена___8___8" localSheetId="5">#REF!</definedName>
    <definedName name="цена___8___8">#REF!</definedName>
    <definedName name="цена___8___8___0" localSheetId="5">#REF!</definedName>
    <definedName name="цена___8___8___0">#REF!</definedName>
    <definedName name="цена___8___9">"$#ССЫЛ!.$L$1:$L$32000"</definedName>
    <definedName name="цена___8_1" localSheetId="5">#REF!</definedName>
    <definedName name="цена___8_1">#REF!</definedName>
    <definedName name="цена___8_3" localSheetId="5">#REF!</definedName>
    <definedName name="цена___8_3">#REF!</definedName>
    <definedName name="цена___8_4" localSheetId="5">#REF!</definedName>
    <definedName name="цена___8_4">#REF!</definedName>
    <definedName name="цена___8_5" localSheetId="5">#REF!</definedName>
    <definedName name="цена___8_5">#REF!</definedName>
    <definedName name="цена___9" localSheetId="5">#REF!</definedName>
    <definedName name="цена___9">#REF!</definedName>
    <definedName name="цена___9___0" localSheetId="5">#REF!</definedName>
    <definedName name="цена___9___0">#REF!</definedName>
    <definedName name="цена___9___0___0" localSheetId="5">#REF!</definedName>
    <definedName name="цена___9___0___0">#REF!</definedName>
    <definedName name="цена___9___0___0___0" localSheetId="5">#REF!</definedName>
    <definedName name="цена___9___0___0___0">#REF!</definedName>
    <definedName name="цена___9___0___0___0___0" localSheetId="5">#REF!</definedName>
    <definedName name="цена___9___0___0___0___0">#REF!</definedName>
    <definedName name="цена___9___0___5" localSheetId="5">#REF!</definedName>
    <definedName name="цена___9___0___5">#REF!</definedName>
    <definedName name="цена___9___0_3" localSheetId="5">#REF!</definedName>
    <definedName name="цена___9___0_3">#REF!</definedName>
    <definedName name="цена___9___0_5" localSheetId="5">#REF!</definedName>
    <definedName name="цена___9___0_5">#REF!</definedName>
    <definedName name="цена___9___10" localSheetId="5">#REF!</definedName>
    <definedName name="цена___9___10">#REF!</definedName>
    <definedName name="цена___9___2" localSheetId="5">#REF!</definedName>
    <definedName name="цена___9___2">#REF!</definedName>
    <definedName name="цена___9___4" localSheetId="5">#REF!</definedName>
    <definedName name="цена___9___4">#REF!</definedName>
    <definedName name="цена___9___5" localSheetId="5">#REF!</definedName>
    <definedName name="цена___9___5">#REF!</definedName>
    <definedName name="цена___9___6" localSheetId="5">#REF!</definedName>
    <definedName name="цена___9___6">#REF!</definedName>
    <definedName name="цена___9___8" localSheetId="5">#REF!</definedName>
    <definedName name="цена___9___8">#REF!</definedName>
    <definedName name="цена___9_1" localSheetId="5">#REF!</definedName>
    <definedName name="цена___9_1">#REF!</definedName>
    <definedName name="цена___9_3" localSheetId="5">#REF!</definedName>
    <definedName name="цена___9_3">#REF!</definedName>
    <definedName name="цена___9_5" localSheetId="5">#REF!</definedName>
    <definedName name="цена___9_5">#REF!</definedName>
    <definedName name="цена_1">NA()</definedName>
    <definedName name="цена_2" localSheetId="5">#REF!</definedName>
    <definedName name="цена_2">#REF!</definedName>
    <definedName name="цена_3" localSheetId="5">#REF!</definedName>
    <definedName name="цена_3">#REF!</definedName>
    <definedName name="цена_4">NA()</definedName>
    <definedName name="цена_5">NA()</definedName>
    <definedName name="цуйцуцйув" localSheetId="5" hidden="1">{#N/A,#N/A,FALSE,"Шаблон_Спец1"}</definedName>
    <definedName name="цуйцуцйув" hidden="1">{#N/A,#N/A,FALSE,"Шаблон_Спец1"}</definedName>
    <definedName name="цук" localSheetId="5">#REF!</definedName>
    <definedName name="цук">#REF!</definedName>
    <definedName name="цццц" localSheetId="5" hidden="1">{#N/A,#N/A,FALSE,"Шаблон_Спец1"}</definedName>
    <definedName name="цццц" hidden="1">{#N/A,#N/A,FALSE,"Шаблон_Спец1"}</definedName>
    <definedName name="ццццц" localSheetId="5" hidden="1">{#N/A,#N/A,FALSE,"Шаблон_Спец1"}</definedName>
    <definedName name="ццццц" hidden="1">{#N/A,#N/A,FALSE,"Шаблон_Спец1"}</definedName>
    <definedName name="цы" localSheetId="5">#REF!</definedName>
    <definedName name="цы">#REF!</definedName>
    <definedName name="чс" localSheetId="5">#REF!</definedName>
    <definedName name="чс">#REF!</definedName>
    <definedName name="чть" localSheetId="5">#REF!</definedName>
    <definedName name="чть">#REF!</definedName>
    <definedName name="ччч" localSheetId="5" hidden="1">{#N/A,#N/A,FALSE,"Шаблон_Спец1"}</definedName>
    <definedName name="ччч" hidden="1">{#N/A,#N/A,FALSE,"Шаблон_Спец1"}</definedName>
    <definedName name="Шкафы_ТМ" localSheetId="5">#REF!</definedName>
    <definedName name="Шкафы_ТМ">#REF!</definedName>
    <definedName name="шлд" localSheetId="5">'[93]93-110'!#REF!</definedName>
    <definedName name="шлд">'[93]93-110'!#REF!</definedName>
    <definedName name="шщззхъх" localSheetId="5">#REF!</definedName>
    <definedName name="шщззхъх">#REF!</definedName>
    <definedName name="щщ" localSheetId="5">#REF!</definedName>
    <definedName name="щщ">#REF!</definedName>
    <definedName name="ъхз" localSheetId="5">#REF!</definedName>
    <definedName name="ъхз">#REF!</definedName>
    <definedName name="ы" localSheetId="5">#REF!</definedName>
    <definedName name="ы">#REF!</definedName>
    <definedName name="ыв" localSheetId="5">[37]ПДР!#REF!</definedName>
    <definedName name="ыв">[37]ПДР!#REF!</definedName>
    <definedName name="ЫВGGGGGGGGGGGGGGG" localSheetId="5">#REF!</definedName>
    <definedName name="ЫВGGGGGGGGGGGGGGG">#REF!</definedName>
    <definedName name="ыы" localSheetId="5">#REF!</definedName>
    <definedName name="ыы">#REF!</definedName>
    <definedName name="ыыы" localSheetId="5" hidden="1">{#N/A,#N/A,FALSE,"Шаблон_Спец1"}</definedName>
    <definedName name="ыыы" hidden="1">{#N/A,#N/A,FALSE,"Шаблон_Спец1"}</definedName>
    <definedName name="ыыыы" localSheetId="5" hidden="1">{#N/A,#N/A,FALSE,"Шаблон_Спец1"}</definedName>
    <definedName name="ыыыы" hidden="1">{#N/A,#N/A,FALSE,"Шаблон_Спец1"}</definedName>
    <definedName name="ыыыыы" localSheetId="5" hidden="1">{#N/A,#N/A,FALSE,"Шаблон_Спец1"}</definedName>
    <definedName name="ыыыыы" hidden="1">{#N/A,#N/A,FALSE,"Шаблон_Спец1"}</definedName>
    <definedName name="ыыыыыы" localSheetId="5" hidden="1">{#N/A,#N/A,FALSE,"Шаблон_Спец1"}</definedName>
    <definedName name="ыыыыыы" hidden="1">{#N/A,#N/A,FALSE,"Шаблон_Спец1"}</definedName>
    <definedName name="ыыыыыыыы" localSheetId="5" hidden="1">{#N/A,#N/A,FALSE,"Шаблон_Спец1"}</definedName>
    <definedName name="ыыыыыыыы" hidden="1">{#N/A,#N/A,FALSE,"Шаблон_Спец1"}</definedName>
    <definedName name="ьтол">[55]Смета!$D$11</definedName>
    <definedName name="эк" localSheetId="5">#REF!</definedName>
    <definedName name="эк">#REF!</definedName>
    <definedName name="эк1" localSheetId="5">#REF!</definedName>
    <definedName name="эк1">#REF!</definedName>
    <definedName name="эко" localSheetId="5">#REF!</definedName>
    <definedName name="эко">#REF!</definedName>
    <definedName name="эко___0" localSheetId="5">#REF!</definedName>
    <definedName name="эко___0">#REF!</definedName>
    <definedName name="эко___4" localSheetId="5">#REF!</definedName>
    <definedName name="эко___4">#REF!</definedName>
    <definedName name="эко___5" localSheetId="5">#REF!</definedName>
    <definedName name="эко___5">#REF!</definedName>
    <definedName name="эко___6" localSheetId="5">#REF!</definedName>
    <definedName name="эко___6">#REF!</definedName>
    <definedName name="эко___7" localSheetId="5">#REF!</definedName>
    <definedName name="эко___7">#REF!</definedName>
    <definedName name="эко___8" localSheetId="5">#REF!</definedName>
    <definedName name="эко___8">#REF!</definedName>
    <definedName name="эко___9" localSheetId="5">#REF!</definedName>
    <definedName name="эко___9">#REF!</definedName>
    <definedName name="эко_1" localSheetId="5">#REF!</definedName>
    <definedName name="эко_1">#REF!</definedName>
    <definedName name="эко_3" localSheetId="5">#REF!</definedName>
    <definedName name="эко_3">#REF!</definedName>
    <definedName name="эко_4" localSheetId="5">#REF!</definedName>
    <definedName name="эко_4">#REF!</definedName>
    <definedName name="эко_5" localSheetId="5">#REF!</definedName>
    <definedName name="эко_5">#REF!</definedName>
    <definedName name="эко1" localSheetId="5">#REF!</definedName>
    <definedName name="эко1">#REF!</definedName>
    <definedName name="экол.1" localSheetId="5">[79]топография!#REF!</definedName>
    <definedName name="экол.1">[79]топография!#REF!</definedName>
    <definedName name="экол1" localSheetId="5">#REF!</definedName>
    <definedName name="экол1">#REF!</definedName>
    <definedName name="экол2" localSheetId="5">#REF!</definedName>
    <definedName name="экол2">#REF!</definedName>
    <definedName name="эколог" localSheetId="5">#REF!</definedName>
    <definedName name="эколог">#REF!</definedName>
    <definedName name="экология">NA()</definedName>
    <definedName name="Экспер.отчета" localSheetId="5" hidden="1">{#N/A,#N/A,FALSE,"Акт-Смета"}</definedName>
    <definedName name="Экспер.отчета" hidden="1">{#N/A,#N/A,FALSE,"Акт-Смета"}</definedName>
    <definedName name="ЭлеСи">[94]Коэфф1.!$E$7</definedName>
    <definedName name="ЭлеСи_1" localSheetId="5">#REF!</definedName>
    <definedName name="ЭлеСи_1">#REF!</definedName>
    <definedName name="ЭЛСИ_Т" localSheetId="5">#REF!</definedName>
    <definedName name="ЭЛСИ_Т">#REF!</definedName>
    <definedName name="эхз" localSheetId="5">#REF!</definedName>
    <definedName name="эхз">#REF!</definedName>
    <definedName name="эээ">[95]свод!$A$7</definedName>
    <definedName name="юрубчен_" localSheetId="5" hidden="1">{#N/A,#N/A,FALSE,"Акт-Смета"}</definedName>
    <definedName name="юрубчен_" hidden="1">{#N/A,#N/A,FALSE,"Акт-Смета"}</definedName>
    <definedName name="ЮФУ" localSheetId="5">#REF!</definedName>
    <definedName name="ЮФУ">#REF!</definedName>
    <definedName name="ЮФУ2" localSheetId="5">#REF!</definedName>
    <definedName name="ЮФУ2">#REF!</definedName>
    <definedName name="ячсвивыкр" localSheetId="5" hidden="1">{#N/A,#N/A,FALSE,"Шаблон_Спец1"}</definedName>
    <definedName name="ячсвивыкр" hidden="1">{#N/A,#N/A,FALSE,"Шаблон_Спец1"}</definedName>
    <definedName name="яя" localSheetId="5" hidden="1">{#N/A,#N/A,FALSE,"Акт-Смета"}</definedName>
    <definedName name="яя" hidden="1">{#N/A,#N/A,FALSE,"Акт-Смета"}</definedName>
    <definedName name="ЯЯЯ" localSheetId="5">[34]топография!#REF!</definedName>
    <definedName name="ЯЯЯ">[34]топография!#REF!</definedName>
    <definedName name="ЯЯЯЯ">#N/A</definedName>
  </definedNames>
  <calcPr calcId="162913"/>
</workbook>
</file>

<file path=xl/calcChain.xml><?xml version="1.0" encoding="utf-8"?>
<calcChain xmlns="http://schemas.openxmlformats.org/spreadsheetml/2006/main">
  <c r="D19" i="8" l="1"/>
  <c r="C19" i="9"/>
  <c r="C17" i="10" l="1"/>
  <c r="I29" i="3" l="1"/>
  <c r="C22" i="3"/>
  <c r="G32" i="9"/>
  <c r="N32" i="9" s="1"/>
  <c r="I29" i="9"/>
  <c r="N29" i="9" s="1"/>
  <c r="I26" i="9"/>
  <c r="N26" i="9" s="1"/>
  <c r="G26" i="9"/>
  <c r="K23" i="9"/>
  <c r="I23" i="9"/>
  <c r="N23" i="9" l="1"/>
  <c r="H58" i="10"/>
  <c r="H65" i="10" s="1"/>
  <c r="C52" i="10"/>
  <c r="C51" i="10"/>
  <c r="C50" i="10"/>
  <c r="C49" i="10"/>
  <c r="C43" i="10"/>
  <c r="C42" i="10"/>
  <c r="C41" i="10" s="1"/>
  <c r="C40" i="10"/>
  <c r="C39" i="10"/>
  <c r="C28" i="10"/>
  <c r="C25" i="10"/>
  <c r="C24" i="10"/>
  <c r="C27" i="10" s="1"/>
  <c r="H23" i="10" s="1"/>
  <c r="H33" i="10" s="1"/>
  <c r="H34" i="10" s="1"/>
  <c r="H37" i="10" l="1"/>
  <c r="H48" i="10"/>
  <c r="H57" i="10" l="1"/>
  <c r="H66" i="10" s="1"/>
  <c r="H67" i="10" s="1"/>
  <c r="H68" i="10" s="1"/>
  <c r="H69" i="10" s="1"/>
  <c r="D20" i="1" l="1"/>
  <c r="E69" i="10"/>
  <c r="H70" i="10"/>
  <c r="F20" i="1" s="1"/>
  <c r="E20" i="1"/>
  <c r="J24" i="7" l="1"/>
  <c r="H24" i="7"/>
  <c r="J16" i="7"/>
  <c r="H16" i="7"/>
  <c r="O15" i="7"/>
  <c r="M15" i="7"/>
  <c r="J15" i="7"/>
  <c r="H15" i="7"/>
  <c r="F15" i="7"/>
  <c r="Q15" i="7" l="1"/>
  <c r="M34" i="7"/>
  <c r="J34" i="7"/>
  <c r="Q34" i="7" s="1"/>
  <c r="H34" i="7"/>
  <c r="F34" i="7"/>
  <c r="I25" i="3" l="1"/>
  <c r="G49" i="9" l="1"/>
  <c r="N49" i="9" s="1"/>
  <c r="N52" i="9" s="1"/>
  <c r="N46" i="9"/>
  <c r="N51" i="9" s="1"/>
  <c r="N50" i="9" l="1"/>
  <c r="G35" i="9"/>
  <c r="G39" i="9" s="1"/>
  <c r="N39" i="9" s="1"/>
  <c r="N44" i="9" s="1"/>
  <c r="I35" i="9"/>
  <c r="K35" i="9"/>
  <c r="I39" i="9"/>
  <c r="N57" i="9"/>
  <c r="N58" i="9"/>
  <c r="I39" i="3"/>
  <c r="I38" i="3"/>
  <c r="I31" i="3"/>
  <c r="I30" i="3"/>
  <c r="N35" i="9" l="1"/>
  <c r="N43" i="9" s="1"/>
  <c r="H17" i="8"/>
  <c r="N16" i="8"/>
  <c r="L16" i="8"/>
  <c r="J16" i="8"/>
  <c r="H16" i="8"/>
  <c r="F16" i="8"/>
  <c r="O23" i="7"/>
  <c r="N42" i="9" l="1"/>
  <c r="H53" i="9"/>
  <c r="N53" i="9" s="1"/>
  <c r="Q16" i="8"/>
  <c r="Q24" i="8" s="1"/>
  <c r="D19" i="1" s="1"/>
  <c r="K55" i="9" l="1"/>
  <c r="K56" i="9"/>
  <c r="H54" i="9"/>
  <c r="N54" i="9" s="1"/>
  <c r="Q25" i="8"/>
  <c r="M23" i="7"/>
  <c r="J23" i="7"/>
  <c r="H23" i="7"/>
  <c r="L41" i="7"/>
  <c r="L40" i="7"/>
  <c r="F23" i="7"/>
  <c r="Q23" i="7" l="1"/>
  <c r="Q36" i="7" s="1"/>
  <c r="N55" i="9"/>
  <c r="N56" i="9"/>
  <c r="Q26" i="8"/>
  <c r="F19" i="1" s="1"/>
  <c r="E19" i="1"/>
  <c r="Q37" i="7"/>
  <c r="N59" i="9" l="1"/>
  <c r="E60" i="9" s="1"/>
  <c r="N60" i="9" s="1"/>
  <c r="N61" i="9" s="1"/>
  <c r="Q38" i="7"/>
  <c r="D16" i="1"/>
  <c r="N62" i="9" l="1"/>
  <c r="D17" i="1"/>
  <c r="Q39" i="7"/>
  <c r="E16" i="1"/>
  <c r="N63" i="9" l="1"/>
  <c r="E17" i="1" s="1"/>
  <c r="F16" i="1"/>
  <c r="E41" i="7"/>
  <c r="Q41" i="7" s="1"/>
  <c r="E40" i="7"/>
  <c r="Q40" i="7" s="1"/>
  <c r="B13" i="6" s="1"/>
  <c r="I49" i="3"/>
  <c r="N64" i="9" l="1"/>
  <c r="N65" i="9" s="1"/>
  <c r="F17" i="1" s="1"/>
  <c r="D41" i="3"/>
  <c r="I41" i="3" s="1"/>
  <c r="D40" i="3"/>
  <c r="I40" i="3" s="1"/>
  <c r="I37" i="3"/>
  <c r="D27" i="3"/>
  <c r="I27" i="3" s="1"/>
  <c r="I26" i="3"/>
  <c r="C19" i="3"/>
  <c r="J25" i="3" l="1"/>
  <c r="J29" i="3"/>
  <c r="J38" i="3"/>
  <c r="J39" i="3"/>
  <c r="J49" i="3"/>
  <c r="J31" i="3"/>
  <c r="J26" i="3"/>
  <c r="J40" i="3"/>
  <c r="J41" i="3"/>
  <c r="J37" i="3"/>
  <c r="I42" i="3"/>
  <c r="D44" i="3"/>
  <c r="I44" i="3" s="1"/>
  <c r="J27" i="3"/>
  <c r="D28" i="3"/>
  <c r="D45" i="3"/>
  <c r="I45" i="3" s="1"/>
  <c r="J45" i="3" s="1"/>
  <c r="J42" i="3" l="1"/>
  <c r="D46" i="3"/>
  <c r="I46" i="3" s="1"/>
  <c r="I28" i="3"/>
  <c r="I32" i="3" s="1"/>
  <c r="I33" i="3" s="1"/>
  <c r="J30" i="3"/>
  <c r="J44" i="3"/>
  <c r="J33" i="3" l="1"/>
  <c r="J46" i="3"/>
  <c r="J47" i="3" s="1"/>
  <c r="I47" i="3"/>
  <c r="D52" i="3" s="1"/>
  <c r="I52" i="3" s="1"/>
  <c r="I53" i="3" s="1"/>
  <c r="J28" i="3"/>
  <c r="J32" i="3" s="1"/>
  <c r="I34" i="3" l="1"/>
  <c r="J34" i="3" s="1"/>
  <c r="J35" i="3" s="1"/>
  <c r="J52" i="3"/>
  <c r="J53" i="3" s="1"/>
  <c r="J54" i="3" l="1"/>
  <c r="B17" i="6" s="1"/>
  <c r="I35" i="3"/>
  <c r="I54" i="3" s="1"/>
  <c r="I55" i="3" l="1"/>
  <c r="I56" i="3" s="1"/>
  <c r="D18" i="1" l="1"/>
  <c r="J55" i="3"/>
  <c r="E18" i="1" l="1"/>
  <c r="J56" i="3"/>
  <c r="F18" i="1" s="1"/>
  <c r="B16" i="6" l="1"/>
  <c r="B20" i="6" l="1"/>
  <c r="B23" i="6" s="1"/>
  <c r="E20" i="6" l="1"/>
  <c r="B28" i="6"/>
  <c r="B29" i="6" s="1"/>
  <c r="E21" i="1" s="1"/>
  <c r="E22" i="1" s="1"/>
  <c r="D21" i="1" l="1"/>
  <c r="D22" i="1" s="1"/>
  <c r="B30" i="6"/>
  <c r="F21" i="1" s="1"/>
  <c r="F22" i="1" s="1"/>
</calcChain>
</file>

<file path=xl/sharedStrings.xml><?xml version="1.0" encoding="utf-8"?>
<sst xmlns="http://schemas.openxmlformats.org/spreadsheetml/2006/main" count="479" uniqueCount="330">
  <si>
    <t>Приложение №_ к договору №        от          14г.</t>
  </si>
  <si>
    <t>Согласовано:</t>
  </si>
  <si>
    <t>Утверждаю:</t>
  </si>
  <si>
    <t>на проектные  работы</t>
  </si>
  <si>
    <t>Наименование предприятия, здания, сооружения, стадии проектирования, этапа, вида проектных или изыскательских</t>
  </si>
  <si>
    <t>(договору, дополнительному соглашению)</t>
  </si>
  <si>
    <t xml:space="preserve"> работ:</t>
  </si>
  <si>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</si>
  <si>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</si>
  <si>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</si>
  <si>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</si>
  <si>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*</t>
  </si>
  <si>
    <t>3</t>
  </si>
  <si>
    <t xml:space="preserve">    Итого, руб. </t>
  </si>
  <si>
    <t>5</t>
  </si>
  <si>
    <t>НДС</t>
  </si>
  <si>
    <t>6</t>
  </si>
  <si>
    <t xml:space="preserve">    Итого с НДС </t>
  </si>
  <si>
    <t>7</t>
  </si>
  <si>
    <t>Письмо Министерства регионального развития РФ №27321-ИМ/08 от 24.10.2008 г</t>
  </si>
  <si>
    <t>Проектная документация</t>
  </si>
  <si>
    <t>Рабочая документация</t>
  </si>
  <si>
    <t>СОГЛАСОВАНО:</t>
  </si>
  <si>
    <t>УТВЕРЖДАЮ:</t>
  </si>
  <si>
    <t>м.п.</t>
  </si>
  <si>
    <t>№ п/п</t>
  </si>
  <si>
    <t>Виды работ</t>
  </si>
  <si>
    <t>Обоснование</t>
  </si>
  <si>
    <t>Общая цена</t>
  </si>
  <si>
    <t>Стоимость, руб.</t>
  </si>
  <si>
    <t>1991 г.</t>
  </si>
  <si>
    <t>Инженерно-геологические изыскания</t>
  </si>
  <si>
    <t>Смета составлена на основании нормативных документов: "Сборник базовых цен на инженерно-геологические и инженерно-экологические изыскания для строительства", Москва, ПНИИИС Госстроя РФ; "Методическое руководство по определению стоимости инженерных изысканий для строительства", Москва, ПНИИИС Госстроя РФ.</t>
  </si>
  <si>
    <t>Исходные данные:</t>
  </si>
  <si>
    <t>К - индексации</t>
  </si>
  <si>
    <t>Общее количество п. метров</t>
  </si>
  <si>
    <t>Позиция I</t>
  </si>
  <si>
    <t xml:space="preserve">Табл.93, 
прим. § 2
</t>
  </si>
  <si>
    <t>Планово-высотная привязка скважин                     II категории</t>
  </si>
  <si>
    <t>Колонковое бурение диаметром до 160 мм глубиной до 10м: порода II категории.</t>
  </si>
  <si>
    <t>Табл. 17, §1</t>
  </si>
  <si>
    <t>Табл. 57, §1, примеч.</t>
  </si>
  <si>
    <t>Итого по позиции I</t>
  </si>
  <si>
    <t>Табл.4§1</t>
  </si>
  <si>
    <t xml:space="preserve">Расходы по организации и ликвидации работ </t>
  </si>
  <si>
    <t>ОУ, п. 13,   прим.1 К=2,5</t>
  </si>
  <si>
    <t>Позиция II</t>
  </si>
  <si>
    <t xml:space="preserve"> Полный комплекс определения физических свойств глинистых грунтов</t>
  </si>
  <si>
    <t>Табл. 63, §28</t>
  </si>
  <si>
    <t>Определение коррозионной активности грунта по отношению к стали.</t>
  </si>
  <si>
    <t xml:space="preserve">Табл. 75 § 4 </t>
  </si>
  <si>
    <t xml:space="preserve">Коррозийная активность грунтов по отношению к бетону </t>
  </si>
  <si>
    <t>Табл.75 §5</t>
  </si>
  <si>
    <t>Итого по позиции II</t>
  </si>
  <si>
    <t>Позиция III</t>
  </si>
  <si>
    <t>Табл. 78 § 1</t>
  </si>
  <si>
    <t>Камеральная обработка буровых работ</t>
  </si>
  <si>
    <t>Табл. 82 § 1</t>
  </si>
  <si>
    <t>Камеральная обработка данных лабораторных исследований</t>
  </si>
  <si>
    <t>Табл. 86, §1</t>
  </si>
  <si>
    <t>Итого по позиции III</t>
  </si>
  <si>
    <t>Позиция IV</t>
  </si>
  <si>
    <t>Составление программы работ</t>
  </si>
  <si>
    <t>Табл. 81, §2,</t>
  </si>
  <si>
    <t xml:space="preserve"> прим. 1</t>
  </si>
  <si>
    <t xml:space="preserve"> прим. 2</t>
  </si>
  <si>
    <t>Составление технического отчёта</t>
  </si>
  <si>
    <t>Итого по позиции IV</t>
  </si>
  <si>
    <t>Итоговая стоимость по позиции I-IV</t>
  </si>
  <si>
    <t>Стоимость работ инженерно-геологических изысканий</t>
  </si>
  <si>
    <t>Инженерно-геодезические изыскания</t>
  </si>
  <si>
    <t>Расчет стоимости</t>
  </si>
  <si>
    <t>Объемы</t>
  </si>
  <si>
    <t>Обоснование стоимости</t>
  </si>
  <si>
    <t>Стоимость,  руб.</t>
  </si>
  <si>
    <t>Исходные данные</t>
  </si>
  <si>
    <t>Количество земельных участков</t>
  </si>
  <si>
    <t>Общая площадь участков, га</t>
  </si>
  <si>
    <t>Количество категорий земель</t>
  </si>
  <si>
    <t>количество смежных землепользователей</t>
  </si>
  <si>
    <t>Количество муниципальных образований</t>
  </si>
  <si>
    <t>Протяженность трассы. км</t>
  </si>
  <si>
    <t>1 этап: Сбор, анализ исходных материалов.</t>
  </si>
  <si>
    <t>1.1. Этап Сбор исходных материалов и сведений, получение сведений ГКН</t>
  </si>
  <si>
    <t>ОНЗТ-1996г.</t>
  </si>
  <si>
    <t xml:space="preserve">(668*К1а*К2а+49*P/1000)*К4ав* 1,94*12,397674                         </t>
  </si>
  <si>
    <t xml:space="preserve">Количество участков </t>
  </si>
  <si>
    <t xml:space="preserve">Таблица 74 </t>
  </si>
  <si>
    <t>Общая площадь территории, тыс.га</t>
  </si>
  <si>
    <t>Количество смежных землепользователей</t>
  </si>
  <si>
    <t>К1а за колич. участков=1.0+0.10*(n-1)</t>
  </si>
  <si>
    <t>К2а за меньшую площадь=1.0-0,4(2-n)</t>
  </si>
  <si>
    <t>К4ав за колич. смежников=1.0+0.10*n</t>
  </si>
  <si>
    <t>К учета прир.-экон. особенностей</t>
  </si>
  <si>
    <t xml:space="preserve">Приложение 1 п. </t>
  </si>
  <si>
    <t>23,прим.1,2,3</t>
  </si>
  <si>
    <t>Коэффициент-дефлятор</t>
  </si>
  <si>
    <t>Итого по этапу 1.1:</t>
  </si>
  <si>
    <t>ИТОГО по 1-му этапу:</t>
  </si>
  <si>
    <t>2 этап: Оформление прав пользования на земельные участками</t>
  </si>
  <si>
    <t xml:space="preserve">  ОНЗТ-1996г.</t>
  </si>
  <si>
    <t>Количество исполнителей</t>
  </si>
  <si>
    <t>Приложение 12</t>
  </si>
  <si>
    <t>Затраты чел/дней</t>
  </si>
  <si>
    <t>Цена 1 чел-дн, руб</t>
  </si>
  <si>
    <t>(1363*К2а*К5а*К6а+3431*L/100*К10в)*1,94*12,397674</t>
  </si>
  <si>
    <t xml:space="preserve">Таблица 73 </t>
  </si>
  <si>
    <t>Ориентировочное количество участков</t>
  </si>
  <si>
    <t>Протяженность трассы, 100 км</t>
  </si>
  <si>
    <t>К2а за меньшую протяженость=1,0-0,9(1-n)</t>
  </si>
  <si>
    <t>К5а за кол. муниц. Образов.=1.0+0.6*(n-1)</t>
  </si>
  <si>
    <t>где n-количество муниципальных образований</t>
  </si>
  <si>
    <t>К6а за кол-во участков=1.0+0.10(n-1), где n-к-во участков</t>
  </si>
  <si>
    <t>К10в за линейный объект</t>
  </si>
  <si>
    <t>Таблица 77</t>
  </si>
  <si>
    <t>(882*К2а+11*L*К5)*1,94*12,397674</t>
  </si>
  <si>
    <t>Протяженность границ, км.</t>
  </si>
  <si>
    <t>К2а за меньшую протяженность=1,0-0,02(40-n)</t>
  </si>
  <si>
    <t>К5в за колич. согл.=1.0+0.10*(n-1)</t>
  </si>
  <si>
    <t>n-количество согласований</t>
  </si>
  <si>
    <t xml:space="preserve"> ОНЗТ-1996г.</t>
  </si>
  <si>
    <t>ИТОГО по 2-му этапу:</t>
  </si>
  <si>
    <t>Итого по этапам:</t>
  </si>
  <si>
    <t>Итого по смете:</t>
  </si>
  <si>
    <t>Федеральный закон №117-ФЗ от 07.07.2003г</t>
  </si>
  <si>
    <t>х</t>
  </si>
  <si>
    <t>ВСЕГО</t>
  </si>
  <si>
    <t>Перечень выполняемых работ</t>
  </si>
  <si>
    <t>Кадастровые работы</t>
  </si>
  <si>
    <t>на выполнение кадастровых работ</t>
  </si>
  <si>
    <t>2.1. Формирование межевых планов земельных участков</t>
  </si>
  <si>
    <t>2.1.1. формирование материалов межевых планов земельных участков</t>
  </si>
  <si>
    <t>2.1.2. описание и согласование границ</t>
  </si>
  <si>
    <t>Итого по этапу 2.1:</t>
  </si>
  <si>
    <t>2.2. Сопровождение постановки на КГУ</t>
  </si>
  <si>
    <t>Итого по этапу 2.2:</t>
  </si>
  <si>
    <r>
      <t xml:space="preserve">Расходы по внутреннему транспорту </t>
    </r>
    <r>
      <rPr>
        <i/>
        <sz val="10"/>
        <rFont val="Times New Roman"/>
        <family val="1"/>
        <charset val="204"/>
      </rPr>
      <t>(Расстояние от базы изыскательской организации, экспедиции, партии или отряда до участка изысканий, км до 5)</t>
    </r>
  </si>
  <si>
    <t xml:space="preserve">от стоимости полевых работ </t>
  </si>
  <si>
    <t>от стоимости полевых работ с учётом п. 6</t>
  </si>
  <si>
    <t>Табл. 87, §1</t>
  </si>
  <si>
    <t>130*1*8*1,71*12,397674</t>
  </si>
  <si>
    <t>а, тыс.руб.</t>
  </si>
  <si>
    <t>х, подстанция</t>
  </si>
  <si>
    <t>4</t>
  </si>
  <si>
    <t>8</t>
  </si>
  <si>
    <t>_____________________</t>
  </si>
  <si>
    <t>Заказчик:</t>
  </si>
  <si>
    <t xml:space="preserve">                                             Подрядчик:</t>
  </si>
  <si>
    <t>____________</t>
  </si>
  <si>
    <t xml:space="preserve">                                                                                         ______________________</t>
  </si>
  <si>
    <t>Расчет стоимости проведения негосударственной экспертизы
проектной документации и
результатов инженерных изысканий
(нежилые объекты)</t>
  </si>
  <si>
    <t>Спр</t>
  </si>
  <si>
    <t>Стоимость изготовления  проектной документации по договору (без НДС),
рублей</t>
  </si>
  <si>
    <t>Дата договора на изготовление проектной документации</t>
  </si>
  <si>
    <t>Иизм</t>
  </si>
  <si>
    <t>Индекс изменения стоимости проектных работ для строительства</t>
  </si>
  <si>
    <t>Спр - 2001 г.</t>
  </si>
  <si>
    <t>Стоимость изготовления  проектной документации в ценах 2001 г.,
рублей</t>
  </si>
  <si>
    <t>Сиз</t>
  </si>
  <si>
    <t>Стоимость проведения изыскательских работ по договору (без НДС), рублей</t>
  </si>
  <si>
    <t>Дата договора на проведение изыскательских работ</t>
  </si>
  <si>
    <t>Индекс изменения стоимости изыскательских работ для строительства</t>
  </si>
  <si>
    <t>Сиз - 2001 г.</t>
  </si>
  <si>
    <t>Стоимость проведения изыскательских работ по договору в ценах 2001 г.                               (без НДС), рублей</t>
  </si>
  <si>
    <t>Ki</t>
  </si>
  <si>
    <t>Сумма Спд и Сиж (млн. рублей, в ценах 2001 г.)</t>
  </si>
  <si>
    <t>П</t>
  </si>
  <si>
    <t xml:space="preserve">Доля от  суммарной стоимости  проектных и (или) изыскательских работ,
представленных на государственную экспертизу в уровне цен 2001 года,согласно приложению к Постановлению РФ от 05.03.2007 г. № 145 </t>
  </si>
  <si>
    <t>Налог на добавленную стоимость,%</t>
  </si>
  <si>
    <t>Кт</t>
  </si>
  <si>
    <t>Коэффициент трудоемкости экспертизы 
(первичное рассмотрение = 1, повторное = 0,3)</t>
  </si>
  <si>
    <t>Ксл</t>
  </si>
  <si>
    <t xml:space="preserve">Коэффициент сложности экспертизы  </t>
  </si>
  <si>
    <t>Сэтек</t>
  </si>
  <si>
    <t>Стоимость проведения экспертизы, рублей</t>
  </si>
  <si>
    <t>Итого:</t>
  </si>
  <si>
    <t>рублей</t>
  </si>
  <si>
    <t>Сэтек=(Спр/Иизм*П*Ki* + Спр/Иизм*П*Ki)*Кт*Ксл</t>
  </si>
  <si>
    <t xml:space="preserve">Главный инженер проекта </t>
  </si>
  <si>
    <t>к Договору №____________________</t>
  </si>
  <si>
    <t>Подрядчик:</t>
  </si>
  <si>
    <t xml:space="preserve">____________________ </t>
  </si>
  <si>
    <t xml:space="preserve">_____________________ </t>
  </si>
  <si>
    <t>СВОДНЫЙ СМЕТНЫЙ РАСЧЕТ</t>
  </si>
  <si>
    <t>№    п/п</t>
  </si>
  <si>
    <t>№ сметы</t>
  </si>
  <si>
    <t>Стоимость работ,            рублей</t>
  </si>
  <si>
    <t>НДС,       рублей</t>
  </si>
  <si>
    <t>Стоимость работ с НДС,             рублей</t>
  </si>
  <si>
    <t>Смета № 2</t>
  </si>
  <si>
    <t>Смета № 3</t>
  </si>
  <si>
    <t>Смета № 4</t>
  </si>
  <si>
    <t>Экспертиза проектной документации</t>
  </si>
  <si>
    <t>Расчет</t>
  </si>
  <si>
    <t>Итого</t>
  </si>
  <si>
    <t>Понижающий коэффициент</t>
  </si>
  <si>
    <t>СБЦ НА ПРОЕКТНЫЕ РАБОТЫ ДЛЯ СТРОИТЕЛЬСТВА. Коммунальные инженерные сети и сооружения 2012 г. Таблица № 17 п.2 Кабельные линии напряжением до 35 кВ с интервалами протяженности, м: │свыше 100 до 500</t>
  </si>
  <si>
    <t>в, тыс.руб.</t>
  </si>
  <si>
    <t>1</t>
  </si>
  <si>
    <t>)</t>
  </si>
  <si>
    <t>(</t>
  </si>
  <si>
    <t>+</t>
  </si>
  <si>
    <t>перевод в рубли</t>
  </si>
  <si>
    <t>УТВЕРЖДАЮ</t>
  </si>
  <si>
    <t>Директор по строительству</t>
  </si>
  <si>
    <t>АО "АТЭК"</t>
  </si>
  <si>
    <t>на проектные  работы по межеванию</t>
  </si>
  <si>
    <t>Наименование проектной организации:</t>
  </si>
  <si>
    <t>Наименование организации-заказчика: АО "АТЭК"</t>
  </si>
  <si>
    <t>Стоимость,                   руб</t>
  </si>
  <si>
    <t>СБЦ НА ПРОЕКТНЫЕ РАБОТЫ ДЛЯ СТРОИТЕЛЬСТВА. СБЦП01  Территориальное планирование и планировка территорий 2010г. Таблица № 3 п.1 Проект планировки территорий при площади проектируемой территории: свыше 0,5 до 5 га</t>
  </si>
  <si>
    <t>)*</t>
  </si>
  <si>
    <t xml:space="preserve">а,тыс.руб. </t>
  </si>
  <si>
    <t>б,тыс.руб./га</t>
  </si>
  <si>
    <t>х, га</t>
  </si>
  <si>
    <t>К1 ОП п.2 - межевание территории с понижающим коэффициентом до 0,4</t>
  </si>
  <si>
    <t>Наличие крупного города или агломерации с численностью населения свыше 0,5 млн. чел.</t>
  </si>
  <si>
    <t xml:space="preserve">    Итого, рублей </t>
  </si>
  <si>
    <t>Составил</t>
  </si>
  <si>
    <t>А.Н. Шишлова</t>
  </si>
  <si>
    <t>Проект планировки и межевания территории</t>
  </si>
  <si>
    <t>Отбор монолитов из скважин  в интервале 0-10 м, связных грунтов.</t>
  </si>
  <si>
    <t>Отбор монолитов из скважин  в интервале 0-10 м, не связных грунтов.</t>
  </si>
  <si>
    <t xml:space="preserve">Табл.93, 
прим. § 3
</t>
  </si>
  <si>
    <t xml:space="preserve">Табл.9, 
п. 1
</t>
  </si>
  <si>
    <t>Полный комплекс определения физических свойств песчанных грунтов</t>
  </si>
  <si>
    <t>Табл. 65, §1</t>
  </si>
  <si>
    <t>Анализ водной вытяжки</t>
  </si>
  <si>
    <t xml:space="preserve">Табл. 71 § 1 </t>
  </si>
  <si>
    <t>Создание инженерно-топографического плана масштаба 1:500 с сечением рельефа  через 0.5 м  на застроенной территории</t>
  </si>
  <si>
    <t>Чуб А.В.</t>
  </si>
  <si>
    <t>Итого по смете с НДС:</t>
  </si>
  <si>
    <t>НДС 18%</t>
  </si>
  <si>
    <t>Договорной коэффициент</t>
  </si>
  <si>
    <t>Стоимость работ с учетом районного коэффициента, коэффициента индекса цен</t>
  </si>
  <si>
    <t xml:space="preserve">СБЦ-2001 г
Табл. 81 § 2  </t>
  </si>
  <si>
    <t xml:space="preserve">СБЦ-2001 г
Табл. 81 § 1  </t>
  </si>
  <si>
    <t xml:space="preserve">СБЦ-2001 г
Табл. 79 § 1  </t>
  </si>
  <si>
    <t>Составление технического отчета</t>
  </si>
  <si>
    <t xml:space="preserve">СБЦ-2001 г
Табл. 78 § 1  </t>
  </si>
  <si>
    <t>Составление программы изысканий</t>
  </si>
  <si>
    <t>от</t>
  </si>
  <si>
    <t xml:space="preserve">% </t>
  </si>
  <si>
    <t xml:space="preserve">СУБЦ –2001
п.13 Общих указаний               </t>
  </si>
  <si>
    <t>Расходы по организации и ликвидации работ на объекте</t>
  </si>
  <si>
    <t xml:space="preserve">СБЦ-2001 г.           Таблица 4 пар. 1                       Общих указаний      </t>
  </si>
  <si>
    <t>Расходы по внутреннему транспорту при расстоянии до объекта до 5 км.</t>
  </si>
  <si>
    <t>камеральные</t>
  </si>
  <si>
    <t>полевые</t>
  </si>
  <si>
    <t>Всего:</t>
  </si>
  <si>
    <t>п.15д ОУ к=</t>
  </si>
  <si>
    <t>п.15а ОУ к=</t>
  </si>
  <si>
    <t>Камеральные работы</t>
  </si>
  <si>
    <t>К исп. Трассопоискового оборудования</t>
  </si>
  <si>
    <t>Категория сложности - III</t>
  </si>
  <si>
    <t>Полевые работы</t>
  </si>
  <si>
    <t xml:space="preserve">СУБЦ –2001
табл.9 § 5                                         прим.4 использ. трассопоискового оборудования                                             </t>
  </si>
  <si>
    <t xml:space="preserve">Стоимость   руб </t>
  </si>
  <si>
    <t>Расчет стоимости, руб.</t>
  </si>
  <si>
    <t>№ п/п в руб.</t>
  </si>
  <si>
    <t xml:space="preserve">                                                    </t>
  </si>
  <si>
    <t xml:space="preserve"> </t>
  </si>
  <si>
    <t>Наименование организации-заказчика: ОАО "АТЭК"</t>
  </si>
  <si>
    <t>на выполнение инженерно-геодезических изысканий</t>
  </si>
  <si>
    <t>ОАО "АТЭК"</t>
  </si>
  <si>
    <r>
      <t>Разбивка и привазка оси трассы</t>
    </r>
    <r>
      <rPr>
        <i/>
        <sz val="10"/>
        <rFont val="Times New Roman"/>
        <family val="1"/>
        <charset val="204"/>
      </rPr>
      <t xml:space="preserve">
</t>
    </r>
  </si>
  <si>
    <t xml:space="preserve">СУБЦ –2001
табл.13 § 2                                                                                      п.14 ОУ к=1,15                             п.15д ОУ к=1,2          </t>
  </si>
  <si>
    <t>Категория сложности - II</t>
  </si>
  <si>
    <t>ГИП</t>
  </si>
  <si>
    <t xml:space="preserve">К - районный </t>
  </si>
  <si>
    <t>А.В. Чуб</t>
  </si>
  <si>
    <t>Сбор и изучение и систематизация материалов изысканий прошлых лет, 10 м</t>
  </si>
  <si>
    <t>Выдача координат пунктов геодезической сети, сети сгущения (съемочной сети). 4 пунктов</t>
  </si>
  <si>
    <t xml:space="preserve">рублей </t>
  </si>
  <si>
    <t xml:space="preserve">Разработка проектно-сметной документации. </t>
  </si>
  <si>
    <t>Смета № 1</t>
  </si>
  <si>
    <t>2</t>
  </si>
  <si>
    <t>Квартальные, межквартальные, уличные кабельные электросети, напряжением 10кВт, длиной 2300 м</t>
  </si>
  <si>
    <t>х, м</t>
  </si>
  <si>
    <t>СБЦ НА ПРОЕКТНЫЕ РАБОТЫ ДЛЯ СТРОИТЕЛЬСТВА. Коммунальные инженерные сети и сооружения 2012 г. Таблица № 17 п.4 Кабельные линии напряжением до 35 кВ с интервалами протяженности, м: │свыше 1000 до 5000</t>
  </si>
  <si>
    <t>п. 2.8.1.1.коэффициентом застройки от 0,5 до
0,8</t>
  </si>
  <si>
    <t>п. 2.8.1.1.при наличии в зоне работ от 10 действующих или проектируемых коммуникаций</t>
  </si>
  <si>
    <t>Квартальные, межквартальные, уличные кабельные электросети, напряжением 0,4 кВт, длиной 100 м</t>
  </si>
  <si>
    <t>К7 инф.индекс  (Письмо Минстроя России от 09.12.2016 N 41695-ХМ/09)</t>
  </si>
  <si>
    <t>К5 инф.индекс  (Письмо Минстроя России от 09.12.2016 N 41695-ХМ/09)</t>
  </si>
  <si>
    <t>Проектирование комплектной проходной двухтрансформаторной трансформаторной подстанции  10/0,4 кВ 2КТПП  с трансформаторами 2*630 кВА</t>
  </si>
  <si>
    <t>СБЦ НА ПРОЕКТНЫЕ РАБОТЫ ДЛЯ СТРОИТЕЛЬСТВА. Коммунальные инженерные сети и сооружения 2012 г. Таблица № 37 п.4 Трансформаторные подстанции напряжением 6-20/0,4-10 кВ, распределительные и секционирующие пункты напряжением 6-20 кВ. Трансформаторные подстанции напряжением 6-20/0,4 кВ: комплектная двухтрансформаторная с количеством вводов высокого напряжения до двух без выключателей высокого напряжения, мощностью до 2х630 кВ•А</t>
  </si>
  <si>
    <t xml:space="preserve">Смета №5 </t>
  </si>
  <si>
    <t>Смета  №4</t>
  </si>
  <si>
    <t>Смета № 5</t>
  </si>
  <si>
    <t>Индекс инфляции на экспертизу проектных работ по сравнению с 01.01.2001 г.</t>
  </si>
  <si>
    <t>Индекс инфляции на экспертизу  изыскательских работ по сравнению с 01.01.2001 г.</t>
  </si>
  <si>
    <t>4 кв.2016 г.</t>
  </si>
  <si>
    <r>
      <t xml:space="preserve">Межевание 2,3 </t>
    </r>
    <r>
      <rPr>
        <i/>
        <sz val="10"/>
        <rFont val="Times New Roman"/>
        <family val="1"/>
        <charset val="204"/>
      </rPr>
      <t>га (Проект планировки территории)</t>
    </r>
  </si>
  <si>
    <t xml:space="preserve">_________________________ </t>
  </si>
  <si>
    <t>"_____" _____________________ 2017 г.</t>
  </si>
  <si>
    <t>от "___" _________________ 2017 г.</t>
  </si>
  <si>
    <t>"___" _______________ 2017 г.</t>
  </si>
  <si>
    <t>"___" _____________ 2017г.</t>
  </si>
  <si>
    <t>"      "____________2017г.</t>
  </si>
  <si>
    <t>Смета  №1</t>
  </si>
  <si>
    <t>"____" ____________ 2017г.</t>
  </si>
  <si>
    <t xml:space="preserve">                                                                                             "____" __________________ 2017 г.</t>
  </si>
  <si>
    <r>
      <t>Создание плановой опорной сети по 2 разряду точности.  Категория сложности II
коэффициенты: 
- определение координат пунктов опорных геодезических сетей с использованием спутниковых геодезических систем;</t>
    </r>
    <r>
      <rPr>
        <i/>
        <sz val="10"/>
        <rFont val="Times New Roman"/>
        <family val="1"/>
        <charset val="204"/>
      </rPr>
      <t xml:space="preserve">
</t>
    </r>
  </si>
  <si>
    <t xml:space="preserve">СБЦИИС, 2004 г.
Табл. 8, §3
прим. 1 и 2, k = 1,3 и k=0,7                                             </t>
  </si>
  <si>
    <t>Использование спутниковых систем</t>
  </si>
  <si>
    <t>Без закладки центров и реперов</t>
  </si>
  <si>
    <t>2 пункта</t>
  </si>
  <si>
    <r>
      <t>Создание высотной опорной сети по 4 классу точности. Категория сложности II</t>
    </r>
    <r>
      <rPr>
        <i/>
        <sz val="10"/>
        <rFont val="Times New Roman"/>
        <family val="1"/>
        <charset val="204"/>
      </rPr>
      <t xml:space="preserve">
</t>
    </r>
  </si>
  <si>
    <t xml:space="preserve">СБЦИИС, 2004 г.
Табл. 8, §4                                          прим.2, и k=0,4    </t>
  </si>
  <si>
    <t xml:space="preserve">объем  работ:2,400 км.    </t>
  </si>
  <si>
    <t>Выдача во временное пользование материалов топографических съемок. 12 планшетов</t>
  </si>
  <si>
    <t>Итого в текущих ценах 4кв.2016г с Договорным коэффициентом и НДС</t>
  </si>
  <si>
    <t xml:space="preserve"> Письмо Минстроя России от 09.12.2016 N 41695-ХМ/09</t>
  </si>
  <si>
    <t>4 кв. 2016 г.</t>
  </si>
  <si>
    <t>Кол-во скважин, шт (Глубина проходки, 4м)</t>
  </si>
  <si>
    <t>Кол-во скважин, шт (Глубина проходки, 10м)</t>
  </si>
  <si>
    <t>Инженерно-геологическая, гидрогеологическая рекогносцеровка при хорошей проходимости
 2 категории, 2,4 км</t>
  </si>
  <si>
    <t>Предварительная разбивка скважин,расстояние между сважинами от 200 м  до 350 м
II категория сложности                                              скважин  15 шт.</t>
  </si>
  <si>
    <t>Табл. 18, §1</t>
  </si>
  <si>
    <t>Гидрогеологические наблюдения при бурении скважины диаметром до 160 мм, глубина скважины до 15 м. 72п.м.</t>
  </si>
  <si>
    <t xml:space="preserve">Приложение №      ____  </t>
  </si>
  <si>
    <r>
      <t xml:space="preserve">разработки проектной-сметной документации по объекту  «2КТП-630/10/0,4 кВ ЦТП №120 (ТК-28)». </t>
    </r>
    <r>
      <rPr>
        <b/>
        <sz val="12"/>
        <color indexed="8"/>
        <rFont val="Times New Roman"/>
        <family val="1"/>
        <charset val="204"/>
      </rPr>
      <t xml:space="preserve">
</t>
    </r>
  </si>
  <si>
    <t>2КТП-630/10/0,4 кВ ЦТП №120 (ТК-28)</t>
  </si>
  <si>
    <r>
      <t xml:space="preserve">Наименование объекта: </t>
    </r>
    <r>
      <rPr>
        <b/>
        <sz val="10"/>
        <rFont val="Times New Roman"/>
        <family val="1"/>
        <charset val="204"/>
      </rPr>
      <t>«2КТП-630/10/0,4 кВ ЦТП №120 (ТК-28)»</t>
    </r>
  </si>
  <si>
    <t xml:space="preserve">Наименование объекта:  «2КТП-630/10/0,4 кВ ЦТП №120 (ТК-28)» </t>
  </si>
  <si>
    <t>Наименование объекта: «2КТП-630/10/0,4 кВ ЦТП №120 (ТК-28)»</t>
  </si>
  <si>
    <t xml:space="preserve">«2КТП-630/10/0,4 кВ ЦТП №120 (ТК-28)»
</t>
  </si>
  <si>
    <t>Смета №2</t>
  </si>
  <si>
    <t>Смета №3
на проведение инженерных изысканий по объекту   «2КТП-630/10/0,4 кВ ЦТП №120 (ТК-28)»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</si>
</sst>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0.000"/>
    <numFmt numFmtId="166" formatCode="0.0"/>
    <numFmt numFmtId="167" formatCode="#,##0.000"/>
    <numFmt numFmtId="168" formatCode="0.000000"/>
    <numFmt numFmtId="169" formatCode="0.0000"/>
    <numFmt numFmtId="170" formatCode="#,##0.0000"/>
    <numFmt numFmtId="171" formatCode="dd/mm/yyyy&quot; г.&quot;"/>
    <numFmt numFmtId="172" formatCode="0.00000000000"/>
    <numFmt numFmtId="173" formatCode="_-* #,##0\ _р_._-;\-* #,##0\ _р_._-;_-* &quot;-&quot;\ _р_._-;_-@_-"/>
    <numFmt numFmtId="174" formatCode="0.00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u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4" fillId="0" borderId="0"/>
    <xf numFmtId="0" fontId="7" fillId="0" borderId="0"/>
    <xf numFmtId="0" fontId="10" fillId="0" borderId="0"/>
    <xf numFmtId="0" fontId="3" fillId="0" borderId="0"/>
    <xf numFmtId="0" fontId="3" fillId="0" borderId="0"/>
    <xf numFmtId="164" fontId="10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33" fillId="0" borderId="0"/>
    <xf numFmtId="0" fontId="10" fillId="0" borderId="0"/>
  </cellStyleXfs>
  <cellXfs count="685">
    <xf numFmtId="0" fontId="0" fillId="0" borderId="0" xfId="0"/>
    <xf numFmtId="0" fontId="5" fillId="0" borderId="0" xfId="1" applyFont="1" applyAlignment="1">
      <alignment horizontal="center" vertical="top"/>
    </xf>
    <xf numFmtId="0" fontId="5" fillId="0" borderId="0" xfId="1" applyFont="1" applyFill="1"/>
    <xf numFmtId="0" fontId="5" fillId="0" borderId="0" xfId="1" applyFont="1"/>
    <xf numFmtId="0" fontId="6" fillId="0" borderId="0" xfId="0" applyFont="1" applyAlignment="1">
      <alignment horizontal="center" vertical="top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center"/>
    </xf>
    <xf numFmtId="0" fontId="6" fillId="0" borderId="0" xfId="2" applyFont="1" applyAlignment="1">
      <alignment horizontal="center" vertical="top"/>
    </xf>
    <xf numFmtId="0" fontId="6" fillId="0" borderId="0" xfId="2" applyFont="1"/>
    <xf numFmtId="0" fontId="9" fillId="0" borderId="0" xfId="2" applyFont="1" applyAlignment="1">
      <alignment horizontal="center"/>
    </xf>
    <xf numFmtId="4" fontId="9" fillId="0" borderId="0" xfId="2" applyNumberFormat="1" applyFont="1" applyAlignment="1">
      <alignment horizontal="center"/>
    </xf>
    <xf numFmtId="0" fontId="6" fillId="0" borderId="0" xfId="4" applyFont="1" applyAlignment="1"/>
    <xf numFmtId="4" fontId="6" fillId="0" borderId="0" xfId="4" applyNumberFormat="1" applyFont="1" applyAlignment="1">
      <alignment horizontal="center"/>
    </xf>
    <xf numFmtId="49" fontId="6" fillId="0" borderId="0" xfId="4" applyNumberFormat="1" applyFont="1" applyAlignment="1">
      <alignment horizontal="center" vertical="top" wrapText="1"/>
    </xf>
    <xf numFmtId="49" fontId="6" fillId="0" borderId="0" xfId="4" applyNumberFormat="1" applyFont="1" applyFill="1" applyAlignment="1">
      <alignment wrapText="1"/>
    </xf>
    <xf numFmtId="49" fontId="6" fillId="0" borderId="0" xfId="4" applyNumberFormat="1" applyFont="1" applyAlignment="1">
      <alignment wrapText="1"/>
    </xf>
    <xf numFmtId="4" fontId="6" fillId="0" borderId="0" xfId="4" applyNumberFormat="1" applyFont="1" applyAlignment="1">
      <alignment horizontal="center" wrapText="1"/>
    </xf>
    <xf numFmtId="49" fontId="12" fillId="0" borderId="0" xfId="4" applyNumberFormat="1" applyFont="1" applyAlignment="1">
      <alignment horizontal="center" vertical="top" wrapText="1"/>
    </xf>
    <xf numFmtId="4" fontId="12" fillId="0" borderId="0" xfId="4" applyNumberFormat="1" applyFont="1" applyAlignment="1">
      <alignment horizontal="center" wrapText="1"/>
    </xf>
    <xf numFmtId="49" fontId="12" fillId="0" borderId="0" xfId="4" applyNumberFormat="1" applyFont="1" applyFill="1" applyAlignment="1">
      <alignment wrapText="1"/>
    </xf>
    <xf numFmtId="0" fontId="12" fillId="0" borderId="0" xfId="4" applyFont="1" applyAlignment="1">
      <alignment horizontal="right"/>
    </xf>
    <xf numFmtId="49" fontId="14" fillId="0" borderId="1" xfId="4" applyNumberFormat="1" applyFont="1" applyBorder="1" applyAlignment="1">
      <alignment horizontal="center" vertical="top" wrapText="1"/>
    </xf>
    <xf numFmtId="49" fontId="14" fillId="0" borderId="1" xfId="4" applyNumberFormat="1" applyFont="1" applyFill="1" applyBorder="1" applyAlignment="1">
      <alignment horizontal="center" vertical="top" wrapText="1"/>
    </xf>
    <xf numFmtId="4" fontId="14" fillId="0" borderId="1" xfId="4" applyNumberFormat="1" applyFont="1" applyBorder="1" applyAlignment="1">
      <alignment horizontal="center" vertical="top" wrapText="1"/>
    </xf>
    <xf numFmtId="49" fontId="15" fillId="0" borderId="1" xfId="4" applyNumberFormat="1" applyFont="1" applyBorder="1" applyAlignment="1">
      <alignment horizontal="center" vertical="top" wrapText="1"/>
    </xf>
    <xf numFmtId="49" fontId="15" fillId="0" borderId="1" xfId="4" applyNumberFormat="1" applyFont="1" applyFill="1" applyBorder="1" applyAlignment="1">
      <alignment horizontal="center" wrapText="1"/>
    </xf>
    <xf numFmtId="3" fontId="15" fillId="0" borderId="1" xfId="4" applyNumberFormat="1" applyFont="1" applyBorder="1" applyAlignment="1">
      <alignment horizontal="center" wrapText="1"/>
    </xf>
    <xf numFmtId="0" fontId="14" fillId="0" borderId="0" xfId="4" applyNumberFormat="1" applyFont="1" applyBorder="1" applyAlignment="1">
      <alignment horizontal="left" vertical="top" wrapText="1"/>
    </xf>
    <xf numFmtId="49" fontId="14" fillId="0" borderId="0" xfId="4" applyNumberFormat="1" applyFont="1" applyBorder="1" applyAlignment="1">
      <alignment horizontal="left" vertical="top" wrapText="1"/>
    </xf>
    <xf numFmtId="4" fontId="14" fillId="0" borderId="9" xfId="4" applyNumberFormat="1" applyFont="1" applyBorder="1" applyAlignment="1">
      <alignment vertical="top" wrapText="1"/>
    </xf>
    <xf numFmtId="49" fontId="14" fillId="0" borderId="1" xfId="4" applyNumberFormat="1" applyFont="1" applyBorder="1" applyAlignment="1">
      <alignment horizontal="left" vertical="top" wrapText="1"/>
    </xf>
    <xf numFmtId="0" fontId="14" fillId="0" borderId="5" xfId="4" applyNumberFormat="1" applyFont="1" applyBorder="1" applyAlignment="1">
      <alignment horizontal="center" vertical="top" wrapText="1"/>
    </xf>
    <xf numFmtId="0" fontId="14" fillId="0" borderId="8" xfId="4" applyNumberFormat="1" applyFont="1" applyBorder="1" applyAlignment="1">
      <alignment horizontal="center" vertical="top" wrapText="1"/>
    </xf>
    <xf numFmtId="0" fontId="6" fillId="0" borderId="5" xfId="4" applyNumberFormat="1" applyFont="1" applyBorder="1" applyAlignment="1">
      <alignment horizontal="left" wrapText="1"/>
    </xf>
    <xf numFmtId="0" fontId="6" fillId="0" borderId="8" xfId="4" applyNumberFormat="1" applyFont="1" applyBorder="1" applyAlignment="1">
      <alignment horizontal="left" wrapText="1"/>
    </xf>
    <xf numFmtId="49" fontId="6" fillId="0" borderId="1" xfId="4" applyNumberFormat="1" applyFont="1" applyFill="1" applyBorder="1" applyAlignment="1">
      <alignment horizontal="left" vertical="top" wrapText="1" indent="1"/>
    </xf>
    <xf numFmtId="0" fontId="6" fillId="0" borderId="1" xfId="4" applyNumberFormat="1" applyFont="1" applyBorder="1" applyAlignment="1">
      <alignment horizontal="left" wrapText="1"/>
    </xf>
    <xf numFmtId="9" fontId="12" fillId="0" borderId="2" xfId="4" applyNumberFormat="1" applyFont="1" applyBorder="1" applyAlignment="1">
      <alignment horizontal="center" vertical="center" wrapText="1"/>
    </xf>
    <xf numFmtId="0" fontId="6" fillId="0" borderId="2" xfId="4" applyNumberFormat="1" applyFont="1" applyBorder="1" applyAlignment="1">
      <alignment horizontal="left" wrapText="1"/>
    </xf>
    <xf numFmtId="0" fontId="6" fillId="0" borderId="4" xfId="4" applyNumberFormat="1" applyFont="1" applyBorder="1" applyAlignment="1">
      <alignment horizontal="left" wrapText="1"/>
    </xf>
    <xf numFmtId="0" fontId="6" fillId="0" borderId="4" xfId="4" applyNumberFormat="1" applyFont="1" applyBorder="1" applyAlignment="1">
      <alignment horizontal="left" vertical="top" wrapText="1"/>
    </xf>
    <xf numFmtId="0" fontId="14" fillId="0" borderId="4" xfId="4" applyNumberFormat="1" applyFont="1" applyBorder="1" applyAlignment="1">
      <alignment horizontal="left" vertical="top" wrapText="1" indent="1"/>
    </xf>
    <xf numFmtId="0" fontId="14" fillId="0" borderId="1" xfId="0" applyFont="1" applyBorder="1" applyAlignment="1">
      <alignment horizontal="left" vertical="center" wrapText="1"/>
    </xf>
    <xf numFmtId="9" fontId="16" fillId="0" borderId="4" xfId="0" applyNumberFormat="1" applyFont="1" applyBorder="1" applyAlignment="1">
      <alignment horizontal="center" vertical="center"/>
    </xf>
    <xf numFmtId="0" fontId="17" fillId="0" borderId="4" xfId="4" applyNumberFormat="1" applyFont="1" applyBorder="1" applyAlignment="1">
      <alignment horizontal="center" vertical="top"/>
    </xf>
    <xf numFmtId="0" fontId="17" fillId="0" borderId="12" xfId="4" applyNumberFormat="1" applyFont="1" applyBorder="1" applyAlignment="1">
      <alignment horizontal="center" vertical="top"/>
    </xf>
    <xf numFmtId="0" fontId="18" fillId="0" borderId="0" xfId="0" applyFont="1"/>
    <xf numFmtId="0" fontId="5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0" fillId="0" borderId="0" xfId="0" applyFo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21" fillId="0" borderId="0" xfId="0" applyFont="1"/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6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 shrinkToFit="1"/>
    </xf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4" fontId="12" fillId="0" borderId="7" xfId="4" applyNumberFormat="1" applyFont="1" applyBorder="1" applyAlignment="1">
      <alignment horizontal="center" vertical="top" wrapText="1"/>
    </xf>
    <xf numFmtId="4" fontId="12" fillId="0" borderId="1" xfId="4" applyNumberFormat="1" applyFont="1" applyBorder="1" applyAlignment="1">
      <alignment horizontal="center" vertical="top" wrapText="1"/>
    </xf>
    <xf numFmtId="4" fontId="12" fillId="0" borderId="1" xfId="4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center" wrapText="1"/>
    </xf>
    <xf numFmtId="0" fontId="23" fillId="0" borderId="0" xfId="0" applyFont="1" applyBorder="1"/>
    <xf numFmtId="0" fontId="23" fillId="0" borderId="13" xfId="0" applyFont="1" applyBorder="1"/>
    <xf numFmtId="0" fontId="23" fillId="0" borderId="12" xfId="0" applyFont="1" applyBorder="1"/>
    <xf numFmtId="0" fontId="23" fillId="0" borderId="14" xfId="0" applyFont="1" applyBorder="1"/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4" fontId="24" fillId="0" borderId="1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0" fontId="23" fillId="0" borderId="3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9" fontId="23" fillId="0" borderId="3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23" fillId="0" borderId="5" xfId="0" applyNumberFormat="1" applyFont="1" applyBorder="1" applyAlignment="1">
      <alignment horizontal="center" vertical="center"/>
    </xf>
    <xf numFmtId="9" fontId="23" fillId="0" borderId="8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4" fontId="23" fillId="0" borderId="7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4" fontId="23" fillId="0" borderId="9" xfId="0" applyNumberFormat="1" applyFont="1" applyBorder="1" applyAlignment="1">
      <alignment horizontal="center" vertical="center"/>
    </xf>
    <xf numFmtId="4" fontId="23" fillId="0" borderId="2" xfId="0" applyNumberFormat="1" applyFont="1" applyBorder="1" applyAlignment="1">
      <alignment horizontal="center" vertical="center"/>
    </xf>
    <xf numFmtId="9" fontId="23" fillId="0" borderId="4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24" fillId="0" borderId="3" xfId="0" applyNumberFormat="1" applyFont="1" applyBorder="1" applyAlignment="1">
      <alignment horizontal="center" vertical="center"/>
    </xf>
    <xf numFmtId="0" fontId="14" fillId="0" borderId="1" xfId="10" applyNumberFormat="1" applyFont="1" applyBorder="1" applyAlignment="1">
      <alignment horizontal="left" wrapText="1"/>
    </xf>
    <xf numFmtId="0" fontId="14" fillId="0" borderId="1" xfId="10" applyNumberFormat="1" applyFont="1" applyBorder="1" applyAlignment="1">
      <alignment horizontal="left" vertical="top" wrapText="1"/>
    </xf>
    <xf numFmtId="0" fontId="14" fillId="0" borderId="0" xfId="4" applyNumberFormat="1" applyFont="1" applyBorder="1" applyAlignment="1">
      <alignment horizontal="center" wrapText="1"/>
    </xf>
    <xf numFmtId="49" fontId="14" fillId="0" borderId="0" xfId="4" applyNumberFormat="1" applyFont="1" applyBorder="1" applyAlignment="1">
      <alignment horizontal="center" wrapText="1"/>
    </xf>
    <xf numFmtId="0" fontId="6" fillId="0" borderId="0" xfId="13" applyFont="1"/>
    <xf numFmtId="0" fontId="6" fillId="0" borderId="0" xfId="13" applyFont="1" applyAlignment="1">
      <alignment horizontal="right"/>
    </xf>
    <xf numFmtId="0" fontId="6" fillId="0" borderId="0" xfId="13" applyFont="1" applyAlignment="1">
      <alignment horizontal="left"/>
    </xf>
    <xf numFmtId="0" fontId="6" fillId="0" borderId="0" xfId="13" applyFont="1" applyAlignment="1">
      <alignment horizontal="center"/>
    </xf>
    <xf numFmtId="0" fontId="6" fillId="0" borderId="0" xfId="13" applyFont="1" applyAlignment="1">
      <alignment horizontal="left" vertical="top"/>
    </xf>
    <xf numFmtId="0" fontId="6" fillId="0" borderId="0" xfId="13" applyFont="1" applyAlignment="1">
      <alignment horizontal="center" vertical="top"/>
    </xf>
    <xf numFmtId="0" fontId="10" fillId="0" borderId="0" xfId="13"/>
    <xf numFmtId="0" fontId="6" fillId="0" borderId="38" xfId="13" applyFont="1" applyBorder="1" applyAlignment="1">
      <alignment horizontal="left" vertical="center"/>
    </xf>
    <xf numFmtId="4" fontId="9" fillId="0" borderId="39" xfId="13" applyNumberFormat="1" applyFont="1" applyFill="1" applyBorder="1" applyAlignment="1">
      <alignment horizontal="right" vertical="center"/>
    </xf>
    <xf numFmtId="0" fontId="6" fillId="0" borderId="40" xfId="13" applyFont="1" applyBorder="1" applyAlignment="1">
      <alignment horizontal="left" vertical="center" wrapText="1" indent="1"/>
    </xf>
    <xf numFmtId="171" fontId="6" fillId="0" borderId="39" xfId="13" applyNumberFormat="1" applyFont="1" applyFill="1" applyBorder="1" applyAlignment="1">
      <alignment horizontal="right" vertical="center"/>
    </xf>
    <xf numFmtId="4" fontId="6" fillId="0" borderId="39" xfId="13" applyNumberFormat="1" applyFont="1" applyFill="1" applyBorder="1" applyAlignment="1">
      <alignment horizontal="right" vertical="center"/>
    </xf>
    <xf numFmtId="0" fontId="6" fillId="0" borderId="40" xfId="13" applyFont="1" applyBorder="1" applyAlignment="1">
      <alignment horizontal="left" vertical="center" indent="1"/>
    </xf>
    <xf numFmtId="0" fontId="31" fillId="3" borderId="38" xfId="13" applyFont="1" applyFill="1" applyBorder="1" applyAlignment="1">
      <alignment horizontal="left" vertical="center"/>
    </xf>
    <xf numFmtId="167" fontId="6" fillId="0" borderId="39" xfId="13" applyNumberFormat="1" applyFont="1" applyFill="1" applyBorder="1" applyAlignment="1">
      <alignment horizontal="right" vertical="center"/>
    </xf>
    <xf numFmtId="0" fontId="6" fillId="0" borderId="41" xfId="13" applyFont="1" applyFill="1" applyBorder="1" applyAlignment="1">
      <alignment vertical="center" wrapText="1"/>
    </xf>
    <xf numFmtId="0" fontId="6" fillId="0" borderId="42" xfId="13" applyFont="1" applyFill="1" applyBorder="1" applyAlignment="1">
      <alignment vertical="center" wrapText="1"/>
    </xf>
    <xf numFmtId="170" fontId="6" fillId="0" borderId="39" xfId="13" applyNumberFormat="1" applyFont="1" applyFill="1" applyBorder="1" applyAlignment="1">
      <alignment horizontal="right" vertical="center"/>
    </xf>
    <xf numFmtId="0" fontId="6" fillId="0" borderId="38" xfId="13" applyFont="1" applyBorder="1" applyAlignment="1">
      <alignment vertical="center"/>
    </xf>
    <xf numFmtId="0" fontId="27" fillId="0" borderId="38" xfId="13" applyFont="1" applyBorder="1" applyAlignment="1">
      <alignment vertical="center"/>
    </xf>
    <xf numFmtId="4" fontId="9" fillId="0" borderId="39" xfId="13" applyNumberFormat="1" applyFont="1" applyFill="1" applyBorder="1" applyAlignment="1">
      <alignment vertical="center"/>
    </xf>
    <xf numFmtId="0" fontId="9" fillId="0" borderId="38" xfId="13" applyFont="1" applyBorder="1" applyAlignment="1">
      <alignment vertical="center"/>
    </xf>
    <xf numFmtId="4" fontId="6" fillId="0" borderId="39" xfId="13" applyNumberFormat="1" applyFont="1" applyFill="1" applyBorder="1" applyAlignment="1">
      <alignment vertical="center"/>
    </xf>
    <xf numFmtId="0" fontId="9" fillId="0" borderId="43" xfId="13" applyFont="1" applyBorder="1" applyAlignment="1">
      <alignment vertical="center"/>
    </xf>
    <xf numFmtId="4" fontId="9" fillId="0" borderId="44" xfId="13" applyNumberFormat="1" applyFont="1" applyFill="1" applyBorder="1" applyAlignment="1">
      <alignment vertical="center"/>
    </xf>
    <xf numFmtId="0" fontId="6" fillId="0" borderId="45" xfId="13" applyFont="1" applyBorder="1" applyAlignment="1">
      <alignment horizontal="left" vertical="center" wrapText="1" indent="1"/>
    </xf>
    <xf numFmtId="0" fontId="6" fillId="0" borderId="0" xfId="13" applyFont="1" applyAlignment="1">
      <alignment vertical="center"/>
    </xf>
    <xf numFmtId="4" fontId="6" fillId="0" borderId="0" xfId="13" applyNumberFormat="1" applyFont="1" applyAlignment="1">
      <alignment horizontal="center" vertical="center"/>
    </xf>
    <xf numFmtId="0" fontId="5" fillId="0" borderId="0" xfId="13" applyFont="1" applyAlignment="1">
      <alignment vertical="center"/>
    </xf>
    <xf numFmtId="0" fontId="6" fillId="0" borderId="0" xfId="10" applyFont="1"/>
    <xf numFmtId="49" fontId="6" fillId="0" borderId="0" xfId="10" applyNumberFormat="1" applyFont="1" applyAlignment="1">
      <alignment horizontal="right" wrapText="1"/>
    </xf>
    <xf numFmtId="49" fontId="6" fillId="0" borderId="0" xfId="10" applyNumberFormat="1" applyFont="1" applyAlignment="1">
      <alignment wrapText="1"/>
    </xf>
    <xf numFmtId="0" fontId="11" fillId="0" borderId="0" xfId="13" applyFont="1" applyAlignment="1">
      <alignment vertical="top"/>
    </xf>
    <xf numFmtId="0" fontId="11" fillId="0" borderId="0" xfId="13" applyFont="1" applyAlignment="1" applyProtection="1">
      <alignment horizontal="left" vertical="top"/>
      <protection locked="0"/>
    </xf>
    <xf numFmtId="0" fontId="6" fillId="0" borderId="0" xfId="13" applyFont="1" applyBorder="1" applyAlignment="1">
      <alignment horizontal="left" vertical="top" wrapText="1"/>
    </xf>
    <xf numFmtId="0" fontId="6" fillId="0" borderId="1" xfId="13" applyFont="1" applyBorder="1" applyAlignment="1">
      <alignment horizontal="center" vertical="center" wrapText="1"/>
    </xf>
    <xf numFmtId="0" fontId="6" fillId="0" borderId="1" xfId="13" applyFont="1" applyBorder="1" applyAlignment="1">
      <alignment horizontal="left" vertical="center" wrapText="1"/>
    </xf>
    <xf numFmtId="0" fontId="6" fillId="0" borderId="1" xfId="13" applyFont="1" applyBorder="1" applyAlignment="1">
      <alignment horizontal="center" vertical="center"/>
    </xf>
    <xf numFmtId="4" fontId="6" fillId="0" borderId="1" xfId="13" applyNumberFormat="1" applyFont="1" applyBorder="1" applyAlignment="1">
      <alignment horizontal="center" vertical="center"/>
    </xf>
    <xf numFmtId="4" fontId="6" fillId="0" borderId="1" xfId="13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4" fontId="6" fillId="0" borderId="0" xfId="13" applyNumberFormat="1" applyFont="1"/>
    <xf numFmtId="0" fontId="5" fillId="0" borderId="0" xfId="13" applyFont="1" applyAlignment="1"/>
    <xf numFmtId="0" fontId="14" fillId="0" borderId="1" xfId="10" applyNumberFormat="1" applyFont="1" applyFill="1" applyBorder="1" applyAlignment="1">
      <alignment horizontal="left" vertical="top" wrapText="1"/>
    </xf>
    <xf numFmtId="0" fontId="14" fillId="0" borderId="10" xfId="10" applyNumberFormat="1" applyFont="1" applyFill="1" applyBorder="1" applyAlignment="1">
      <alignment horizontal="left" vertical="top" wrapText="1"/>
    </xf>
    <xf numFmtId="4" fontId="0" fillId="0" borderId="0" xfId="0" applyNumberFormat="1"/>
    <xf numFmtId="0" fontId="12" fillId="0" borderId="4" xfId="4" applyNumberFormat="1" applyFont="1" applyBorder="1" applyAlignment="1">
      <alignment horizontal="right" vertical="top"/>
    </xf>
    <xf numFmtId="49" fontId="12" fillId="0" borderId="0" xfId="4" applyNumberFormat="1" applyFont="1" applyAlignment="1">
      <alignment wrapText="1"/>
    </xf>
    <xf numFmtId="0" fontId="6" fillId="0" borderId="0" xfId="4" applyFont="1" applyAlignment="1">
      <alignment horizontal="left" vertical="top" wrapText="1"/>
    </xf>
    <xf numFmtId="0" fontId="11" fillId="0" borderId="0" xfId="3" applyFont="1" applyAlignment="1" applyProtection="1">
      <alignment horizontal="left" wrapText="1"/>
      <protection locked="0"/>
    </xf>
    <xf numFmtId="0" fontId="11" fillId="0" borderId="0" xfId="3" applyFont="1" applyAlignment="1" applyProtection="1">
      <alignment horizontal="left" vertical="top" wrapText="1"/>
      <protection locked="0"/>
    </xf>
    <xf numFmtId="49" fontId="6" fillId="0" borderId="0" xfId="10" applyNumberFormat="1" applyFont="1" applyAlignment="1">
      <alignment horizontal="left" wrapText="1"/>
    </xf>
    <xf numFmtId="0" fontId="11" fillId="0" borderId="0" xfId="3" applyFont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14" fillId="0" borderId="10" xfId="10" applyNumberFormat="1" applyFont="1" applyBorder="1" applyAlignment="1">
      <alignment horizontal="left" vertical="top" wrapText="1"/>
    </xf>
    <xf numFmtId="2" fontId="14" fillId="0" borderId="0" xfId="4" applyNumberFormat="1" applyFont="1" applyBorder="1" applyAlignment="1">
      <alignment horizontal="center" wrapText="1"/>
    </xf>
    <xf numFmtId="0" fontId="14" fillId="0" borderId="9" xfId="4" applyNumberFormat="1" applyFont="1" applyBorder="1" applyAlignment="1">
      <alignment horizontal="center" wrapText="1"/>
    </xf>
    <xf numFmtId="0" fontId="6" fillId="0" borderId="0" xfId="1" applyFont="1" applyAlignment="1">
      <alignment horizontal="center" vertical="top"/>
    </xf>
    <xf numFmtId="0" fontId="6" fillId="0" borderId="0" xfId="1" applyFont="1" applyFill="1"/>
    <xf numFmtId="0" fontId="6" fillId="0" borderId="0" xfId="1" applyFont="1"/>
    <xf numFmtId="0" fontId="6" fillId="0" borderId="0" xfId="1" applyFont="1" applyAlignment="1"/>
    <xf numFmtId="0" fontId="23" fillId="0" borderId="0" xfId="14" applyFont="1"/>
    <xf numFmtId="0" fontId="6" fillId="0" borderId="0" xfId="14" applyFont="1" applyAlignment="1">
      <alignment horizontal="center" vertical="top"/>
    </xf>
    <xf numFmtId="0" fontId="6" fillId="0" borderId="0" xfId="14" applyFont="1" applyFill="1" applyAlignment="1">
      <alignment horizontal="right"/>
    </xf>
    <xf numFmtId="0" fontId="6" fillId="0" borderId="0" xfId="14" applyFont="1" applyAlignment="1">
      <alignment horizontal="right"/>
    </xf>
    <xf numFmtId="0" fontId="8" fillId="0" borderId="0" xfId="3" applyFont="1" applyAlignment="1" applyProtection="1">
      <alignment wrapText="1"/>
      <protection locked="0"/>
    </xf>
    <xf numFmtId="0" fontId="6" fillId="0" borderId="0" xfId="2" applyFont="1" applyAlignment="1">
      <alignment horizontal="left"/>
    </xf>
    <xf numFmtId="0" fontId="6" fillId="0" borderId="0" xfId="15" applyFont="1" applyAlignment="1">
      <alignment vertical="top" wrapText="1"/>
    </xf>
    <xf numFmtId="0" fontId="6" fillId="0" borderId="0" xfId="15" applyFont="1" applyAlignment="1">
      <alignment horizontal="left" vertical="top" wrapText="1"/>
    </xf>
    <xf numFmtId="0" fontId="11" fillId="0" borderId="0" xfId="3" applyFont="1" applyAlignment="1" applyProtection="1">
      <alignment wrapText="1"/>
      <protection locked="0"/>
    </xf>
    <xf numFmtId="0" fontId="6" fillId="0" borderId="0" xfId="15" applyFont="1" applyAlignment="1"/>
    <xf numFmtId="0" fontId="11" fillId="0" borderId="0" xfId="3" applyFont="1" applyAlignment="1" applyProtection="1">
      <alignment vertical="top" wrapText="1"/>
      <protection locked="0"/>
    </xf>
    <xf numFmtId="0" fontId="6" fillId="0" borderId="0" xfId="15" applyFont="1" applyAlignment="1">
      <alignment horizontal="center" vertical="center"/>
    </xf>
    <xf numFmtId="49" fontId="6" fillId="0" borderId="0" xfId="15" applyNumberFormat="1" applyFont="1" applyAlignment="1">
      <alignment horizontal="center" vertical="top" wrapText="1"/>
    </xf>
    <xf numFmtId="49" fontId="6" fillId="0" borderId="0" xfId="15" applyNumberFormat="1" applyFont="1" applyFill="1" applyAlignment="1">
      <alignment wrapText="1"/>
    </xf>
    <xf numFmtId="0" fontId="6" fillId="0" borderId="0" xfId="15" applyFont="1" applyAlignment="1">
      <alignment horizontal="right"/>
    </xf>
    <xf numFmtId="49" fontId="6" fillId="0" borderId="0" xfId="15" applyNumberFormat="1" applyFont="1" applyAlignment="1">
      <alignment wrapText="1"/>
    </xf>
    <xf numFmtId="4" fontId="6" fillId="0" borderId="0" xfId="15" applyNumberFormat="1" applyFont="1" applyAlignment="1">
      <alignment horizontal="center" wrapText="1"/>
    </xf>
    <xf numFmtId="0" fontId="6" fillId="0" borderId="0" xfId="15" applyFont="1" applyAlignment="1">
      <alignment vertical="center"/>
    </xf>
    <xf numFmtId="49" fontId="6" fillId="0" borderId="1" xfId="15" applyNumberFormat="1" applyFont="1" applyBorder="1" applyAlignment="1">
      <alignment horizontal="center" vertical="center" wrapText="1"/>
    </xf>
    <xf numFmtId="49" fontId="6" fillId="0" borderId="1" xfId="15" applyNumberFormat="1" applyFont="1" applyFill="1" applyBorder="1" applyAlignment="1">
      <alignment horizontal="center" vertical="center" wrapText="1"/>
    </xf>
    <xf numFmtId="4" fontId="6" fillId="0" borderId="1" xfId="15" applyNumberFormat="1" applyFont="1" applyBorder="1" applyAlignment="1">
      <alignment horizontal="center" vertical="center" wrapText="1"/>
    </xf>
    <xf numFmtId="49" fontId="25" fillId="0" borderId="1" xfId="15" applyNumberFormat="1" applyFont="1" applyBorder="1" applyAlignment="1">
      <alignment horizontal="center" vertical="top" wrapText="1"/>
    </xf>
    <xf numFmtId="49" fontId="25" fillId="0" borderId="7" xfId="15" applyNumberFormat="1" applyFont="1" applyFill="1" applyBorder="1" applyAlignment="1">
      <alignment horizontal="center" wrapText="1"/>
    </xf>
    <xf numFmtId="3" fontId="6" fillId="0" borderId="7" xfId="15" applyNumberFormat="1" applyFont="1" applyBorder="1" applyAlignment="1">
      <alignment horizontal="center" wrapText="1"/>
    </xf>
    <xf numFmtId="49" fontId="25" fillId="0" borderId="7" xfId="15" applyNumberFormat="1" applyFont="1" applyBorder="1" applyAlignment="1">
      <alignment vertical="top" wrapText="1"/>
    </xf>
    <xf numFmtId="49" fontId="6" fillId="0" borderId="7" xfId="15" applyNumberFormat="1" applyFont="1" applyFill="1" applyBorder="1" applyAlignment="1">
      <alignment vertical="top" wrapText="1"/>
    </xf>
    <xf numFmtId="0" fontId="23" fillId="0" borderId="0" xfId="14" applyFont="1" applyBorder="1" applyAlignment="1">
      <alignment horizontal="center"/>
    </xf>
    <xf numFmtId="2" fontId="6" fillId="0" borderId="0" xfId="15" applyNumberFormat="1" applyFont="1" applyBorder="1" applyAlignment="1">
      <alignment horizontal="center" wrapText="1"/>
    </xf>
    <xf numFmtId="0" fontId="6" fillId="0" borderId="0" xfId="15" applyNumberFormat="1" applyFont="1" applyBorder="1" applyAlignment="1">
      <alignment horizontal="center" wrapText="1"/>
    </xf>
    <xf numFmtId="49" fontId="6" fillId="0" borderId="0" xfId="15" applyNumberFormat="1" applyFont="1" applyBorder="1" applyAlignment="1">
      <alignment horizontal="center" wrapText="1"/>
    </xf>
    <xf numFmtId="4" fontId="6" fillId="0" borderId="0" xfId="15" applyNumberFormat="1" applyFont="1" applyBorder="1" applyAlignment="1">
      <alignment horizontal="center" wrapText="1"/>
    </xf>
    <xf numFmtId="4" fontId="6" fillId="0" borderId="7" xfId="15" applyNumberFormat="1" applyFont="1" applyBorder="1" applyAlignment="1">
      <alignment horizontal="center" wrapText="1"/>
    </xf>
    <xf numFmtId="49" fontId="25" fillId="0" borderId="9" xfId="15" applyNumberFormat="1" applyFont="1" applyBorder="1" applyAlignment="1">
      <alignment vertical="top" wrapText="1"/>
    </xf>
    <xf numFmtId="49" fontId="6" fillId="0" borderId="9" xfId="15" applyNumberFormat="1" applyFont="1" applyFill="1" applyBorder="1" applyAlignment="1">
      <alignment vertical="top" wrapText="1"/>
    </xf>
    <xf numFmtId="0" fontId="6" fillId="0" borderId="1" xfId="15" applyNumberFormat="1" applyFont="1" applyBorder="1" applyAlignment="1">
      <alignment horizontal="left" vertical="top" wrapText="1"/>
    </xf>
    <xf numFmtId="165" fontId="6" fillId="0" borderId="10" xfId="15" applyNumberFormat="1" applyFont="1" applyBorder="1" applyAlignment="1">
      <alignment horizontal="left" vertical="top" wrapText="1"/>
    </xf>
    <xf numFmtId="0" fontId="23" fillId="0" borderId="0" xfId="14" applyFont="1" applyBorder="1"/>
    <xf numFmtId="0" fontId="6" fillId="0" borderId="0" xfId="15" applyNumberFormat="1" applyFont="1" applyBorder="1" applyAlignment="1">
      <alignment horizontal="left" vertical="top" wrapText="1"/>
    </xf>
    <xf numFmtId="49" fontId="6" fillId="0" borderId="0" xfId="15" applyNumberFormat="1" applyFont="1" applyBorder="1" applyAlignment="1">
      <alignment horizontal="left" vertical="top" wrapText="1"/>
    </xf>
    <xf numFmtId="49" fontId="25" fillId="0" borderId="0" xfId="15" applyNumberFormat="1" applyFont="1" applyBorder="1" applyAlignment="1">
      <alignment horizontal="center" wrapText="1"/>
    </xf>
    <xf numFmtId="4" fontId="6" fillId="0" borderId="9" xfId="15" applyNumberFormat="1" applyFont="1" applyBorder="1" applyAlignment="1">
      <alignment horizontal="center" wrapText="1"/>
    </xf>
    <xf numFmtId="0" fontId="6" fillId="0" borderId="10" xfId="15" applyNumberFormat="1" applyFont="1" applyBorder="1" applyAlignment="1">
      <alignment horizontal="left" vertical="top" wrapText="1"/>
    </xf>
    <xf numFmtId="0" fontId="6" fillId="0" borderId="7" xfId="15" applyNumberFormat="1" applyFont="1" applyBorder="1" applyAlignment="1">
      <alignment horizontal="left" vertical="top" wrapText="1"/>
    </xf>
    <xf numFmtId="49" fontId="25" fillId="0" borderId="10" xfId="15" applyNumberFormat="1" applyFont="1" applyBorder="1" applyAlignment="1">
      <alignment vertical="top" wrapText="1"/>
    </xf>
    <xf numFmtId="49" fontId="6" fillId="0" borderId="10" xfId="15" applyNumberFormat="1" applyFont="1" applyFill="1" applyBorder="1" applyAlignment="1">
      <alignment vertical="top" wrapText="1"/>
    </xf>
    <xf numFmtId="0" fontId="6" fillId="0" borderId="12" xfId="15" applyNumberFormat="1" applyFont="1" applyBorder="1" applyAlignment="1">
      <alignment horizontal="left" vertical="top" wrapText="1"/>
    </xf>
    <xf numFmtId="49" fontId="6" fillId="0" borderId="12" xfId="15" applyNumberFormat="1" applyFont="1" applyBorder="1" applyAlignment="1">
      <alignment horizontal="left" vertical="top" wrapText="1"/>
    </xf>
    <xf numFmtId="49" fontId="25" fillId="0" borderId="12" xfId="15" applyNumberFormat="1" applyFont="1" applyBorder="1" applyAlignment="1">
      <alignment horizontal="center" wrapText="1"/>
    </xf>
    <xf numFmtId="4" fontId="6" fillId="0" borderId="10" xfId="15" applyNumberFormat="1" applyFont="1" applyBorder="1" applyAlignment="1">
      <alignment horizontal="center" wrapText="1"/>
    </xf>
    <xf numFmtId="49" fontId="6" fillId="0" borderId="1" xfId="15" applyNumberFormat="1" applyFont="1" applyBorder="1" applyAlignment="1">
      <alignment horizontal="center" vertical="top" wrapText="1"/>
    </xf>
    <xf numFmtId="49" fontId="6" fillId="0" borderId="1" xfId="15" applyNumberFormat="1" applyFont="1" applyBorder="1" applyAlignment="1">
      <alignment horizontal="left" vertical="top" wrapText="1"/>
    </xf>
    <xf numFmtId="0" fontId="6" fillId="0" borderId="25" xfId="15" applyNumberFormat="1" applyFont="1" applyBorder="1" applyAlignment="1">
      <alignment horizontal="center" vertical="top" wrapText="1"/>
    </xf>
    <xf numFmtId="0" fontId="6" fillId="0" borderId="0" xfId="15" applyNumberFormat="1" applyFont="1" applyBorder="1" applyAlignment="1">
      <alignment horizontal="center" vertical="top" wrapText="1"/>
    </xf>
    <xf numFmtId="0" fontId="6" fillId="0" borderId="2" xfId="15" applyNumberFormat="1" applyFont="1" applyBorder="1" applyAlignment="1">
      <alignment horizontal="left" wrapText="1"/>
    </xf>
    <xf numFmtId="0" fontId="6" fillId="0" borderId="4" xfId="15" applyNumberFormat="1" applyFont="1" applyBorder="1" applyAlignment="1">
      <alignment horizontal="left" wrapText="1"/>
    </xf>
    <xf numFmtId="4" fontId="6" fillId="0" borderId="7" xfId="15" applyNumberFormat="1" applyFont="1" applyBorder="1" applyAlignment="1">
      <alignment horizontal="center" vertical="top" wrapText="1"/>
    </xf>
    <xf numFmtId="49" fontId="6" fillId="0" borderId="1" xfId="15" applyNumberFormat="1" applyFont="1" applyFill="1" applyBorder="1" applyAlignment="1">
      <alignment horizontal="left" vertical="top" wrapText="1" indent="1"/>
    </xf>
    <xf numFmtId="0" fontId="6" fillId="0" borderId="1" xfId="15" applyNumberFormat="1" applyFont="1" applyBorder="1" applyAlignment="1">
      <alignment horizontal="left" wrapText="1"/>
    </xf>
    <xf numFmtId="9" fontId="6" fillId="0" borderId="2" xfId="15" applyNumberFormat="1" applyFont="1" applyBorder="1" applyAlignment="1">
      <alignment horizontal="center" vertical="center" wrapText="1"/>
    </xf>
    <xf numFmtId="0" fontId="6" fillId="0" borderId="11" xfId="15" applyNumberFormat="1" applyFont="1" applyBorder="1" applyAlignment="1">
      <alignment horizontal="left" wrapText="1"/>
    </xf>
    <xf numFmtId="0" fontId="6" fillId="0" borderId="12" xfId="15" applyNumberFormat="1" applyFont="1" applyBorder="1" applyAlignment="1">
      <alignment horizontal="left" wrapText="1"/>
    </xf>
    <xf numFmtId="0" fontId="6" fillId="0" borderId="12" xfId="15" applyNumberFormat="1" applyFont="1" applyBorder="1" applyAlignment="1">
      <alignment horizontal="left" vertical="top" wrapText="1" indent="1"/>
    </xf>
    <xf numFmtId="4" fontId="6" fillId="0" borderId="1" xfId="15" applyNumberFormat="1" applyFont="1" applyBorder="1" applyAlignment="1">
      <alignment horizontal="center" vertical="top" wrapText="1"/>
    </xf>
    <xf numFmtId="0" fontId="6" fillId="0" borderId="2" xfId="15" applyNumberFormat="1" applyFont="1" applyBorder="1" applyAlignment="1">
      <alignment horizontal="center" vertical="center" wrapText="1"/>
    </xf>
    <xf numFmtId="4" fontId="6" fillId="0" borderId="1" xfId="15" applyNumberFormat="1" applyFont="1" applyFill="1" applyBorder="1" applyAlignment="1">
      <alignment horizontal="center" vertical="top" wrapText="1"/>
    </xf>
    <xf numFmtId="0" fontId="23" fillId="0" borderId="0" xfId="14" applyFont="1" applyAlignment="1"/>
    <xf numFmtId="0" fontId="23" fillId="0" borderId="0" xfId="14" applyFont="1" applyFill="1" applyAlignment="1"/>
    <xf numFmtId="49" fontId="17" fillId="0" borderId="1" xfId="4" applyNumberFormat="1" applyFont="1" applyBorder="1" applyAlignment="1">
      <alignment horizontal="center" vertical="top" wrapText="1"/>
    </xf>
    <xf numFmtId="49" fontId="9" fillId="0" borderId="1" xfId="4" applyNumberFormat="1" applyFont="1" applyFill="1" applyBorder="1" applyAlignment="1">
      <alignment horizontal="left" vertical="top" wrapText="1" indent="1"/>
    </xf>
    <xf numFmtId="0" fontId="9" fillId="0" borderId="1" xfId="4" applyNumberFormat="1" applyFont="1" applyBorder="1" applyAlignment="1">
      <alignment horizontal="left" wrapText="1"/>
    </xf>
    <xf numFmtId="0" fontId="9" fillId="0" borderId="2" xfId="4" applyNumberFormat="1" applyFont="1" applyBorder="1" applyAlignment="1">
      <alignment horizontal="center" vertical="center" wrapText="1"/>
    </xf>
    <xf numFmtId="0" fontId="9" fillId="0" borderId="5" xfId="4" applyNumberFormat="1" applyFont="1" applyBorder="1" applyAlignment="1">
      <alignment horizontal="left" wrapText="1"/>
    </xf>
    <xf numFmtId="0" fontId="9" fillId="0" borderId="8" xfId="4" applyNumberFormat="1" applyFont="1" applyBorder="1" applyAlignment="1">
      <alignment horizontal="left" wrapText="1"/>
    </xf>
    <xf numFmtId="4" fontId="13" fillId="0" borderId="7" xfId="4" applyNumberFormat="1" applyFont="1" applyBorder="1" applyAlignment="1">
      <alignment horizontal="center" vertical="top" wrapText="1"/>
    </xf>
    <xf numFmtId="0" fontId="23" fillId="0" borderId="1" xfId="15" applyFont="1" applyBorder="1" applyAlignment="1">
      <alignment horizontal="center" wrapText="1"/>
    </xf>
    <xf numFmtId="0" fontId="23" fillId="0" borderId="1" xfId="15" applyFont="1" applyBorder="1" applyAlignment="1">
      <alignment horizontal="center" vertical="center" wrapText="1"/>
    </xf>
    <xf numFmtId="0" fontId="23" fillId="0" borderId="1" xfId="15" applyFont="1" applyBorder="1" applyAlignment="1">
      <alignment horizontal="left" vertical="center" wrapText="1" shrinkToFit="1"/>
    </xf>
    <xf numFmtId="4" fontId="9" fillId="0" borderId="3" xfId="15" applyNumberFormat="1" applyFont="1" applyBorder="1" applyAlignment="1">
      <alignment horizontal="center"/>
    </xf>
    <xf numFmtId="0" fontId="9" fillId="0" borderId="3" xfId="15" applyFont="1" applyBorder="1"/>
    <xf numFmtId="0" fontId="9" fillId="0" borderId="4" xfId="15" applyFont="1" applyBorder="1"/>
    <xf numFmtId="0" fontId="6" fillId="0" borderId="2" xfId="15" applyFont="1" applyBorder="1"/>
    <xf numFmtId="4" fontId="6" fillId="0" borderId="1" xfId="15" applyNumberFormat="1" applyFont="1" applyBorder="1" applyAlignment="1">
      <alignment horizontal="center" vertical="center"/>
    </xf>
    <xf numFmtId="2" fontId="9" fillId="0" borderId="4" xfId="15" applyNumberFormat="1" applyFont="1" applyBorder="1" applyAlignment="1">
      <alignment horizontal="center" vertical="center"/>
    </xf>
    <xf numFmtId="0" fontId="6" fillId="0" borderId="4" xfId="15" applyFont="1" applyBorder="1" applyAlignment="1">
      <alignment horizontal="center" vertical="center"/>
    </xf>
    <xf numFmtId="2" fontId="6" fillId="0" borderId="4" xfId="15" applyNumberFormat="1" applyFont="1" applyBorder="1" applyAlignment="1"/>
    <xf numFmtId="4" fontId="6" fillId="0" borderId="3" xfId="15" applyNumberFormat="1" applyFont="1" applyBorder="1" applyAlignment="1">
      <alignment horizontal="center"/>
    </xf>
    <xf numFmtId="0" fontId="6" fillId="0" borderId="3" xfId="15" applyFont="1" applyBorder="1"/>
    <xf numFmtId="0" fontId="6" fillId="0" borderId="4" xfId="15" applyFont="1" applyBorder="1"/>
    <xf numFmtId="172" fontId="6" fillId="0" borderId="4" xfId="10" applyNumberFormat="1" applyFont="1" applyBorder="1" applyAlignment="1">
      <alignment vertical="top"/>
    </xf>
    <xf numFmtId="172" fontId="6" fillId="0" borderId="2" xfId="10" applyNumberFormat="1" applyFont="1" applyBorder="1" applyAlignment="1">
      <alignment vertical="top"/>
    </xf>
    <xf numFmtId="2" fontId="6" fillId="0" borderId="1" xfId="10" applyNumberFormat="1" applyFont="1" applyBorder="1" applyAlignment="1">
      <alignment vertical="top"/>
    </xf>
    <xf numFmtId="49" fontId="6" fillId="0" borderId="3" xfId="10" applyNumberFormat="1" applyFont="1" applyFill="1" applyBorder="1" applyAlignment="1">
      <alignment horizontal="left" vertical="top" wrapText="1"/>
    </xf>
    <xf numFmtId="49" fontId="6" fillId="0" borderId="2" xfId="10" applyNumberFormat="1" applyFont="1" applyFill="1" applyBorder="1" applyAlignment="1">
      <alignment horizontal="left" vertical="top" wrapText="1"/>
    </xf>
    <xf numFmtId="0" fontId="6" fillId="0" borderId="1" xfId="15" applyFont="1" applyBorder="1"/>
    <xf numFmtId="0" fontId="6" fillId="0" borderId="8" xfId="15" applyFont="1" applyBorder="1" applyAlignment="1">
      <alignment horizontal="center" vertical="center"/>
    </xf>
    <xf numFmtId="0" fontId="6" fillId="0" borderId="8" xfId="15" applyFont="1" applyFill="1" applyBorder="1" applyAlignment="1">
      <alignment horizontal="center" vertical="center"/>
    </xf>
    <xf numFmtId="0" fontId="6" fillId="0" borderId="11" xfId="15" applyFont="1" applyFill="1" applyBorder="1" applyAlignment="1">
      <alignment horizontal="left" vertical="top" wrapText="1"/>
    </xf>
    <xf numFmtId="0" fontId="6" fillId="0" borderId="1" xfId="15" applyFont="1" applyBorder="1" applyAlignment="1">
      <alignment horizontal="center" vertical="center"/>
    </xf>
    <xf numFmtId="0" fontId="6" fillId="0" borderId="8" xfId="15" applyFont="1" applyBorder="1" applyAlignment="1">
      <alignment horizontal="right" vertical="center"/>
    </xf>
    <xf numFmtId="0" fontId="34" fillId="0" borderId="4" xfId="15" applyFont="1" applyBorder="1" applyAlignment="1">
      <alignment vertical="center" wrapText="1"/>
    </xf>
    <xf numFmtId="0" fontId="35" fillId="0" borderId="4" xfId="15" applyFont="1" applyBorder="1" applyAlignment="1">
      <alignment vertical="center" wrapText="1"/>
    </xf>
    <xf numFmtId="0" fontId="6" fillId="0" borderId="2" xfId="15" applyFont="1" applyBorder="1" applyAlignment="1">
      <alignment horizontal="center" vertical="center"/>
    </xf>
    <xf numFmtId="4" fontId="6" fillId="0" borderId="8" xfId="15" applyNumberFormat="1" applyFont="1" applyFill="1" applyBorder="1" applyAlignment="1">
      <alignment horizontal="center" vertical="center"/>
    </xf>
    <xf numFmtId="0" fontId="6" fillId="0" borderId="1" xfId="15" applyFont="1" applyFill="1" applyBorder="1" applyAlignment="1">
      <alignment horizontal="left" vertical="top" wrapText="1"/>
    </xf>
    <xf numFmtId="166" fontId="6" fillId="0" borderId="8" xfId="15" applyNumberFormat="1" applyFont="1" applyBorder="1" applyAlignment="1">
      <alignment horizontal="center" vertical="center"/>
    </xf>
    <xf numFmtId="0" fontId="6" fillId="0" borderId="5" xfId="15" applyFont="1" applyBorder="1" applyAlignment="1">
      <alignment horizontal="center" vertical="center"/>
    </xf>
    <xf numFmtId="0" fontId="6" fillId="0" borderId="5" xfId="15" applyFont="1" applyBorder="1" applyAlignment="1">
      <alignment vertical="center" wrapText="1"/>
    </xf>
    <xf numFmtId="9" fontId="6" fillId="0" borderId="3" xfId="15" applyNumberFormat="1" applyFont="1" applyBorder="1" applyAlignment="1">
      <alignment horizontal="center" vertical="center" wrapText="1"/>
    </xf>
    <xf numFmtId="0" fontId="6" fillId="0" borderId="1" xfId="15" applyFont="1" applyBorder="1" applyAlignment="1">
      <alignment vertical="top" wrapText="1"/>
    </xf>
    <xf numFmtId="0" fontId="6" fillId="0" borderId="11" xfId="15" applyFont="1" applyBorder="1" applyAlignment="1">
      <alignment horizontal="center" vertical="center"/>
    </xf>
    <xf numFmtId="166" fontId="6" fillId="0" borderId="3" xfId="15" applyNumberFormat="1" applyFont="1" applyBorder="1" applyAlignment="1">
      <alignment horizontal="center" vertical="center"/>
    </xf>
    <xf numFmtId="166" fontId="6" fillId="0" borderId="4" xfId="15" applyNumberFormat="1" applyFont="1" applyBorder="1" applyAlignment="1">
      <alignment horizontal="center" vertical="center"/>
    </xf>
    <xf numFmtId="0" fontId="6" fillId="0" borderId="1" xfId="15" applyFont="1" applyBorder="1" applyAlignment="1">
      <alignment horizontal="left" vertical="center" wrapText="1"/>
    </xf>
    <xf numFmtId="10" fontId="6" fillId="0" borderId="1" xfId="15" applyNumberFormat="1" applyFont="1" applyBorder="1" applyAlignment="1">
      <alignment vertical="center" wrapText="1"/>
    </xf>
    <xf numFmtId="4" fontId="6" fillId="0" borderId="10" xfId="15" applyNumberFormat="1" applyFont="1" applyBorder="1" applyAlignment="1">
      <alignment horizontal="center" vertical="center"/>
    </xf>
    <xf numFmtId="0" fontId="6" fillId="0" borderId="12" xfId="15" applyFont="1" applyBorder="1" applyAlignment="1">
      <alignment horizontal="right" vertical="center"/>
    </xf>
    <xf numFmtId="0" fontId="6" fillId="0" borderId="12" xfId="15" applyFont="1" applyBorder="1" applyAlignment="1">
      <alignment horizontal="center" vertical="center"/>
    </xf>
    <xf numFmtId="0" fontId="25" fillId="0" borderId="12" xfId="15" applyFont="1" applyBorder="1" applyAlignment="1">
      <alignment vertical="center" wrapText="1"/>
    </xf>
    <xf numFmtId="0" fontId="6" fillId="0" borderId="12" xfId="15" applyFont="1" applyBorder="1" applyAlignment="1">
      <alignment vertical="center" wrapText="1"/>
    </xf>
    <xf numFmtId="4" fontId="6" fillId="0" borderId="9" xfId="15" applyNumberFormat="1" applyFont="1" applyBorder="1" applyAlignment="1">
      <alignment horizontal="center" vertical="center"/>
    </xf>
    <xf numFmtId="0" fontId="6" fillId="0" borderId="0" xfId="15" applyFont="1" applyBorder="1" applyAlignment="1">
      <alignment horizontal="right" vertical="center"/>
    </xf>
    <xf numFmtId="0" fontId="6" fillId="0" borderId="0" xfId="15" applyFont="1" applyBorder="1" applyAlignment="1">
      <alignment horizontal="center" vertical="center"/>
    </xf>
    <xf numFmtId="0" fontId="34" fillId="0" borderId="0" xfId="15" applyFont="1" applyBorder="1" applyAlignment="1">
      <alignment vertical="center" wrapText="1"/>
    </xf>
    <xf numFmtId="0" fontId="9" fillId="0" borderId="0" xfId="15" applyFont="1" applyBorder="1" applyAlignment="1">
      <alignment vertical="center" wrapText="1"/>
    </xf>
    <xf numFmtId="0" fontId="6" fillId="0" borderId="25" xfId="15" applyFont="1" applyBorder="1" applyAlignment="1">
      <alignment horizontal="center" vertical="center"/>
    </xf>
    <xf numFmtId="4" fontId="6" fillId="0" borderId="7" xfId="15" applyNumberFormat="1" applyFont="1" applyBorder="1" applyAlignment="1">
      <alignment horizontal="center" vertical="center"/>
    </xf>
    <xf numFmtId="0" fontId="34" fillId="0" borderId="8" xfId="15" applyFont="1" applyBorder="1" applyAlignment="1">
      <alignment vertical="center" wrapText="1"/>
    </xf>
    <xf numFmtId="0" fontId="6" fillId="0" borderId="8" xfId="15" applyFont="1" applyBorder="1" applyAlignment="1">
      <alignment vertical="center" wrapText="1"/>
    </xf>
    <xf numFmtId="4" fontId="6" fillId="0" borderId="9" xfId="15" applyNumberFormat="1" applyFont="1" applyFill="1" applyBorder="1" applyAlignment="1">
      <alignment horizontal="center" vertical="center"/>
    </xf>
    <xf numFmtId="0" fontId="6" fillId="0" borderId="0" xfId="15" applyFont="1" applyFill="1" applyBorder="1" applyAlignment="1">
      <alignment horizontal="center" vertical="center"/>
    </xf>
    <xf numFmtId="0" fontId="6" fillId="0" borderId="25" xfId="15" applyFont="1" applyFill="1" applyBorder="1" applyAlignment="1">
      <alignment horizontal="center" vertical="center"/>
    </xf>
    <xf numFmtId="0" fontId="6" fillId="0" borderId="25" xfId="15" applyFont="1" applyBorder="1" applyAlignment="1">
      <alignment vertical="top" wrapText="1"/>
    </xf>
    <xf numFmtId="0" fontId="6" fillId="0" borderId="10" xfId="15" applyFont="1" applyBorder="1" applyAlignment="1">
      <alignment vertical="top" wrapText="1"/>
    </xf>
    <xf numFmtId="2" fontId="6" fillId="0" borderId="0" xfId="15" applyNumberFormat="1" applyFont="1"/>
    <xf numFmtId="0" fontId="6" fillId="0" borderId="0" xfId="15" applyFont="1" applyFill="1" applyBorder="1" applyAlignment="1">
      <alignment horizontal="left" vertical="center" wrapText="1"/>
    </xf>
    <xf numFmtId="0" fontId="6" fillId="0" borderId="0" xfId="15" applyFont="1" applyBorder="1"/>
    <xf numFmtId="0" fontId="6" fillId="0" borderId="25" xfId="15" applyFont="1" applyBorder="1"/>
    <xf numFmtId="0" fontId="6" fillId="0" borderId="0" xfId="15" applyFont="1"/>
    <xf numFmtId="4" fontId="6" fillId="0" borderId="9" xfId="15" applyNumberFormat="1" applyFont="1" applyFill="1" applyBorder="1" applyAlignment="1">
      <alignment horizontal="center" wrapText="1"/>
    </xf>
    <xf numFmtId="0" fontId="6" fillId="0" borderId="9" xfId="15" applyFont="1" applyBorder="1" applyAlignment="1">
      <alignment horizontal="center" vertical="center"/>
    </xf>
    <xf numFmtId="0" fontId="6" fillId="0" borderId="0" xfId="15" applyFont="1" applyBorder="1" applyAlignment="1">
      <alignment horizontal="center" wrapText="1"/>
    </xf>
    <xf numFmtId="0" fontId="9" fillId="0" borderId="13" xfId="15" applyFont="1" applyBorder="1" applyAlignment="1">
      <alignment horizontal="center" vertical="center" wrapText="1"/>
    </xf>
    <xf numFmtId="0" fontId="6" fillId="0" borderId="9" xfId="15" applyFont="1" applyBorder="1" applyAlignment="1">
      <alignment horizontal="center" vertical="center" wrapText="1"/>
    </xf>
    <xf numFmtId="0" fontId="6" fillId="0" borderId="25" xfId="15" applyFont="1" applyBorder="1" applyAlignment="1">
      <alignment horizontal="left" vertical="top" wrapText="1"/>
    </xf>
    <xf numFmtId="0" fontId="6" fillId="0" borderId="25" xfId="15" applyFont="1" applyBorder="1" applyAlignment="1">
      <alignment horizontal="center" wrapText="1"/>
    </xf>
    <xf numFmtId="0" fontId="6" fillId="0" borderId="13" xfId="15" applyFont="1" applyBorder="1"/>
    <xf numFmtId="0" fontId="6" fillId="0" borderId="7" xfId="15" applyFont="1" applyBorder="1" applyAlignment="1">
      <alignment horizontal="center" vertical="center"/>
    </xf>
    <xf numFmtId="0" fontId="6" fillId="0" borderId="8" xfId="15" applyFont="1" applyBorder="1" applyAlignment="1">
      <alignment horizontal="center" wrapText="1"/>
    </xf>
    <xf numFmtId="0" fontId="6" fillId="0" borderId="6" xfId="15" applyFont="1" applyBorder="1"/>
    <xf numFmtId="0" fontId="6" fillId="0" borderId="7" xfId="15" applyFont="1" applyBorder="1" applyAlignment="1">
      <alignment horizontal="center" wrapText="1"/>
    </xf>
    <xf numFmtId="0" fontId="6" fillId="0" borderId="5" xfId="15" applyFont="1" applyBorder="1" applyAlignment="1">
      <alignment horizontal="center" wrapText="1"/>
    </xf>
    <xf numFmtId="0" fontId="6" fillId="0" borderId="12" xfId="15" applyFont="1" applyBorder="1" applyAlignment="1">
      <alignment horizontal="center" wrapText="1"/>
    </xf>
    <xf numFmtId="0" fontId="9" fillId="0" borderId="0" xfId="15" applyFont="1" applyAlignment="1">
      <alignment horizontal="center" wrapText="1"/>
    </xf>
    <xf numFmtId="14" fontId="6" fillId="0" borderId="0" xfId="15" applyNumberFormat="1" applyFont="1" applyAlignment="1">
      <alignment horizontal="right"/>
    </xf>
    <xf numFmtId="0" fontId="6" fillId="0" borderId="0" xfId="13" applyFont="1" applyAlignment="1"/>
    <xf numFmtId="173" fontId="11" fillId="0" borderId="0" xfId="3" applyNumberFormat="1" applyFont="1" applyAlignment="1" applyProtection="1">
      <alignment vertical="top" wrapText="1"/>
      <protection locked="0"/>
    </xf>
    <xf numFmtId="0" fontId="6" fillId="0" borderId="0" xfId="3" applyFont="1" applyAlignment="1"/>
    <xf numFmtId="0" fontId="6" fillId="0" borderId="0" xfId="15" applyFont="1" applyAlignment="1">
      <alignment horizontal="center"/>
    </xf>
    <xf numFmtId="0" fontId="6" fillId="0" borderId="11" xfId="15" applyFont="1" applyFill="1" applyBorder="1" applyAlignment="1">
      <alignment horizontal="center" vertical="center"/>
    </xf>
    <xf numFmtId="0" fontId="6" fillId="0" borderId="12" xfId="15" applyFont="1" applyFill="1" applyBorder="1" applyAlignment="1">
      <alignment horizontal="center" vertical="center"/>
    </xf>
    <xf numFmtId="165" fontId="6" fillId="0" borderId="12" xfId="15" applyNumberFormat="1" applyFont="1" applyBorder="1" applyAlignment="1">
      <alignment horizontal="center" vertical="center"/>
    </xf>
    <xf numFmtId="0" fontId="6" fillId="0" borderId="14" xfId="15" applyFont="1" applyFill="1" applyBorder="1" applyAlignment="1">
      <alignment horizontal="center" vertical="center"/>
    </xf>
    <xf numFmtId="2" fontId="6" fillId="0" borderId="9" xfId="15" applyNumberFormat="1" applyFont="1" applyBorder="1" applyAlignment="1">
      <alignment horizontal="center" vertical="center" wrapText="1"/>
    </xf>
    <xf numFmtId="49" fontId="14" fillId="0" borderId="10" xfId="4" applyNumberFormat="1" applyFont="1" applyBorder="1" applyAlignment="1">
      <alignment horizontal="center" vertical="top" wrapText="1"/>
    </xf>
    <xf numFmtId="49" fontId="14" fillId="0" borderId="10" xfId="10" applyNumberFormat="1" applyFont="1" applyFill="1" applyBorder="1" applyAlignment="1">
      <alignment horizontal="left" vertical="top" wrapText="1"/>
    </xf>
    <xf numFmtId="0" fontId="6" fillId="0" borderId="0" xfId="13" applyFont="1" applyAlignment="1">
      <alignment horizontal="left"/>
    </xf>
    <xf numFmtId="0" fontId="6" fillId="0" borderId="0" xfId="13" applyFont="1" applyAlignment="1">
      <alignment horizontal="right"/>
    </xf>
    <xf numFmtId="0" fontId="6" fillId="0" borderId="0" xfId="13" applyFont="1" applyAlignment="1">
      <alignment horizontal="center"/>
    </xf>
    <xf numFmtId="0" fontId="9" fillId="0" borderId="0" xfId="13" applyFont="1" applyAlignment="1">
      <alignment horizontal="left"/>
    </xf>
    <xf numFmtId="0" fontId="14" fillId="0" borderId="11" xfId="4" applyNumberFormat="1" applyFont="1" applyBorder="1" applyAlignment="1">
      <alignment horizontal="left" vertical="top" wrapText="1"/>
    </xf>
    <xf numFmtId="0" fontId="14" fillId="0" borderId="12" xfId="4" applyNumberFormat="1" applyFont="1" applyBorder="1" applyAlignment="1">
      <alignment horizontal="left" vertical="top" wrapText="1"/>
    </xf>
    <xf numFmtId="49" fontId="14" fillId="0" borderId="12" xfId="4" applyNumberFormat="1" applyFont="1" applyBorder="1" applyAlignment="1">
      <alignment horizontal="left" vertical="top" wrapText="1"/>
    </xf>
    <xf numFmtId="49" fontId="14" fillId="0" borderId="14" xfId="4" applyNumberFormat="1" applyFont="1" applyBorder="1" applyAlignment="1">
      <alignment horizontal="left" vertical="top" wrapText="1"/>
    </xf>
    <xf numFmtId="4" fontId="14" fillId="0" borderId="10" xfId="4" applyNumberFormat="1" applyFont="1" applyBorder="1" applyAlignment="1">
      <alignment vertical="top" wrapText="1"/>
    </xf>
    <xf numFmtId="0" fontId="6" fillId="0" borderId="25" xfId="15" applyFont="1" applyBorder="1" applyAlignment="1">
      <alignment vertical="top" wrapText="1"/>
    </xf>
    <xf numFmtId="0" fontId="6" fillId="0" borderId="0" xfId="15" applyFont="1" applyFill="1" applyBorder="1" applyAlignment="1">
      <alignment horizontal="center" wrapText="1"/>
    </xf>
    <xf numFmtId="0" fontId="6" fillId="0" borderId="25" xfId="15" applyFont="1" applyFill="1" applyBorder="1" applyAlignment="1">
      <alignment horizontal="center" vertical="center"/>
    </xf>
    <xf numFmtId="0" fontId="6" fillId="0" borderId="0" xfId="15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49" fontId="15" fillId="0" borderId="9" xfId="4" applyNumberFormat="1" applyFont="1" applyBorder="1" applyAlignment="1">
      <alignment horizontal="center" vertical="top" wrapText="1"/>
    </xf>
    <xf numFmtId="49" fontId="36" fillId="0" borderId="10" xfId="4" applyNumberFormat="1" applyFont="1" applyBorder="1" applyAlignment="1">
      <alignment horizontal="center" vertical="top" wrapText="1"/>
    </xf>
    <xf numFmtId="0" fontId="6" fillId="0" borderId="0" xfId="14" applyFont="1"/>
    <xf numFmtId="0" fontId="6" fillId="0" borderId="0" xfId="14" applyFont="1" applyAlignment="1">
      <alignment horizontal="left" wrapText="1"/>
    </xf>
    <xf numFmtId="0" fontId="6" fillId="0" borderId="15" xfId="14" applyFont="1" applyBorder="1" applyAlignment="1">
      <alignment horizontal="center" vertical="center" wrapText="1"/>
    </xf>
    <xf numFmtId="0" fontId="6" fillId="0" borderId="16" xfId="14" applyFont="1" applyBorder="1" applyAlignment="1">
      <alignment horizontal="center" vertical="center" wrapText="1"/>
    </xf>
    <xf numFmtId="0" fontId="6" fillId="0" borderId="20" xfId="14" applyFont="1" applyBorder="1" applyAlignment="1">
      <alignment horizontal="center" vertical="center" wrapText="1"/>
    </xf>
    <xf numFmtId="0" fontId="6" fillId="0" borderId="21" xfId="14" applyFont="1" applyBorder="1" applyAlignment="1">
      <alignment horizontal="center" wrapText="1"/>
    </xf>
    <xf numFmtId="0" fontId="6" fillId="0" borderId="7" xfId="14" applyFont="1" applyBorder="1" applyAlignment="1">
      <alignment horizontal="center" wrapText="1"/>
    </xf>
    <xf numFmtId="0" fontId="6" fillId="0" borderId="22" xfId="14" applyFont="1" applyBorder="1" applyAlignment="1">
      <alignment horizontal="center" vertical="center"/>
    </xf>
    <xf numFmtId="0" fontId="6" fillId="0" borderId="23" xfId="14" applyFont="1" applyBorder="1" applyAlignment="1">
      <alignment horizontal="center" wrapText="1"/>
    </xf>
    <xf numFmtId="0" fontId="9" fillId="0" borderId="5" xfId="14" applyFont="1" applyBorder="1" applyAlignment="1">
      <alignment horizontal="center" wrapText="1"/>
    </xf>
    <xf numFmtId="0" fontId="6" fillId="0" borderId="6" xfId="14" applyFont="1" applyBorder="1"/>
    <xf numFmtId="0" fontId="6" fillId="0" borderId="24" xfId="14" applyFont="1" applyBorder="1" applyAlignment="1">
      <alignment horizontal="center" wrapText="1"/>
    </xf>
    <xf numFmtId="0" fontId="6" fillId="0" borderId="25" xfId="14" applyFont="1" applyBorder="1" applyAlignment="1">
      <alignment horizontal="left" vertical="top" wrapText="1"/>
    </xf>
    <xf numFmtId="0" fontId="6" fillId="0" borderId="9" xfId="14" applyFont="1" applyBorder="1" applyAlignment="1">
      <alignment horizontal="center" vertical="center" wrapText="1"/>
    </xf>
    <xf numFmtId="0" fontId="6" fillId="0" borderId="13" xfId="14" applyFont="1" applyBorder="1"/>
    <xf numFmtId="0" fontId="6" fillId="0" borderId="26" xfId="14" applyFont="1" applyBorder="1" applyAlignment="1">
      <alignment horizontal="center" vertical="center"/>
    </xf>
    <xf numFmtId="0" fontId="6" fillId="0" borderId="9" xfId="14" applyFont="1" applyFill="1" applyBorder="1" applyAlignment="1">
      <alignment horizontal="center" vertical="center" wrapText="1"/>
    </xf>
    <xf numFmtId="0" fontId="6" fillId="0" borderId="10" xfId="14" applyFont="1" applyBorder="1" applyAlignment="1">
      <alignment horizontal="center" vertical="center" wrapText="1"/>
    </xf>
    <xf numFmtId="0" fontId="9" fillId="0" borderId="13" xfId="14" applyFont="1" applyBorder="1" applyAlignment="1">
      <alignment horizontal="center" vertical="center" wrapText="1"/>
    </xf>
    <xf numFmtId="0" fontId="9" fillId="0" borderId="28" xfId="14" applyFont="1" applyBorder="1" applyAlignment="1">
      <alignment horizontal="center" vertical="center" wrapText="1"/>
    </xf>
    <xf numFmtId="0" fontId="6" fillId="0" borderId="21" xfId="14" applyFont="1" applyFill="1" applyBorder="1" applyAlignment="1">
      <alignment horizontal="center" vertical="center" wrapText="1"/>
    </xf>
    <xf numFmtId="0" fontId="9" fillId="0" borderId="7" xfId="14" applyFont="1" applyFill="1" applyBorder="1" applyAlignment="1">
      <alignment horizontal="center" vertical="center" wrapText="1"/>
    </xf>
    <xf numFmtId="0" fontId="9" fillId="0" borderId="5" xfId="14" applyFont="1" applyFill="1" applyBorder="1" applyAlignment="1">
      <alignment horizontal="center" vertical="center" wrapText="1"/>
    </xf>
    <xf numFmtId="0" fontId="6" fillId="0" borderId="7" xfId="14" applyFont="1" applyFill="1" applyBorder="1" applyAlignment="1">
      <alignment horizontal="center" vertical="center" wrapText="1"/>
    </xf>
    <xf numFmtId="2" fontId="6" fillId="0" borderId="26" xfId="14" applyNumberFormat="1" applyFont="1" applyFill="1" applyBorder="1" applyAlignment="1">
      <alignment horizontal="center" vertical="center"/>
    </xf>
    <xf numFmtId="0" fontId="6" fillId="0" borderId="24" xfId="14" applyFont="1" applyFill="1" applyBorder="1" applyAlignment="1">
      <alignment horizontal="center" wrapText="1"/>
    </xf>
    <xf numFmtId="0" fontId="6" fillId="0" borderId="9" xfId="14" applyFont="1" applyFill="1" applyBorder="1" applyAlignment="1">
      <alignment horizontal="left" vertical="center" wrapText="1"/>
    </xf>
    <xf numFmtId="0" fontId="6" fillId="0" borderId="9" xfId="14" applyFont="1" applyFill="1" applyBorder="1" applyAlignment="1">
      <alignment horizontal="right" vertical="center" wrapText="1"/>
    </xf>
    <xf numFmtId="174" fontId="6" fillId="0" borderId="25" xfId="14" applyNumberFormat="1" applyFont="1" applyFill="1" applyBorder="1" applyAlignment="1">
      <alignment horizontal="right" vertical="center" wrapText="1"/>
    </xf>
    <xf numFmtId="0" fontId="6" fillId="0" borderId="26" xfId="14" applyFont="1" applyFill="1" applyBorder="1" applyAlignment="1">
      <alignment horizontal="center" vertical="center"/>
    </xf>
    <xf numFmtId="1" fontId="6" fillId="0" borderId="25" xfId="14" applyNumberFormat="1" applyFont="1" applyFill="1" applyBorder="1" applyAlignment="1">
      <alignment horizontal="right" vertical="center" wrapText="1"/>
    </xf>
    <xf numFmtId="166" fontId="6" fillId="0" borderId="25" xfId="14" applyNumberFormat="1" applyFont="1" applyFill="1" applyBorder="1" applyAlignment="1">
      <alignment horizontal="right" vertical="center" wrapText="1"/>
    </xf>
    <xf numFmtId="165" fontId="6" fillId="0" borderId="25" xfId="14" applyNumberFormat="1" applyFont="1" applyFill="1" applyBorder="1" applyAlignment="1">
      <alignment horizontal="right" vertical="center" wrapText="1"/>
    </xf>
    <xf numFmtId="0" fontId="23" fillId="0" borderId="9" xfId="14" applyFont="1" applyFill="1" applyBorder="1"/>
    <xf numFmtId="2" fontId="6" fillId="0" borderId="25" xfId="14" applyNumberFormat="1" applyFont="1" applyFill="1" applyBorder="1" applyAlignment="1">
      <alignment horizontal="right" vertical="center"/>
    </xf>
    <xf numFmtId="0" fontId="6" fillId="0" borderId="9" xfId="14" applyFont="1" applyFill="1" applyBorder="1" applyAlignment="1">
      <alignment horizontal="left" vertical="center"/>
    </xf>
    <xf numFmtId="0" fontId="6" fillId="0" borderId="9" xfId="14" applyFont="1" applyFill="1" applyBorder="1" applyAlignment="1">
      <alignment horizontal="left" vertical="center" indent="1"/>
    </xf>
    <xf numFmtId="168" fontId="6" fillId="0" borderId="25" xfId="14" applyNumberFormat="1" applyFont="1" applyFill="1" applyBorder="1" applyAlignment="1">
      <alignment horizontal="right" vertical="center"/>
    </xf>
    <xf numFmtId="0" fontId="9" fillId="0" borderId="10" xfId="14" applyFont="1" applyFill="1" applyBorder="1" applyAlignment="1">
      <alignment horizontal="left" vertical="center" indent="1"/>
    </xf>
    <xf numFmtId="2" fontId="9" fillId="0" borderId="11" xfId="14" applyNumberFormat="1" applyFont="1" applyFill="1" applyBorder="1" applyAlignment="1">
      <alignment horizontal="center" vertical="center"/>
    </xf>
    <xf numFmtId="0" fontId="9" fillId="0" borderId="10" xfId="14" applyFont="1" applyFill="1" applyBorder="1"/>
    <xf numFmtId="4" fontId="6" fillId="0" borderId="29" xfId="14" applyNumberFormat="1" applyFont="1" applyFill="1" applyBorder="1" applyAlignment="1">
      <alignment horizontal="center" vertical="center"/>
    </xf>
    <xf numFmtId="4" fontId="9" fillId="0" borderId="30" xfId="14" applyNumberFormat="1" applyFont="1" applyFill="1" applyBorder="1" applyAlignment="1">
      <alignment horizontal="center" wrapText="1"/>
    </xf>
    <xf numFmtId="0" fontId="9" fillId="0" borderId="28" xfId="14" applyFont="1" applyBorder="1" applyAlignment="1">
      <alignment horizontal="center" wrapText="1"/>
    </xf>
    <xf numFmtId="0" fontId="6" fillId="0" borderId="21" xfId="14" applyFont="1" applyBorder="1" applyAlignment="1">
      <alignment horizontal="center" vertical="center" wrapText="1"/>
    </xf>
    <xf numFmtId="0" fontId="9" fillId="0" borderId="7" xfId="14" applyFont="1" applyBorder="1" applyAlignment="1">
      <alignment horizontal="center" vertical="center" wrapText="1"/>
    </xf>
    <xf numFmtId="2" fontId="9" fillId="0" borderId="8" xfId="14" applyNumberFormat="1" applyFont="1" applyBorder="1" applyAlignment="1">
      <alignment horizontal="center" vertical="center"/>
    </xf>
    <xf numFmtId="0" fontId="6" fillId="0" borderId="7" xfId="14" applyFont="1" applyBorder="1" applyAlignment="1">
      <alignment horizontal="center" vertical="center" wrapText="1"/>
    </xf>
    <xf numFmtId="4" fontId="6" fillId="0" borderId="22" xfId="14" applyNumberFormat="1" applyFont="1" applyBorder="1" applyAlignment="1">
      <alignment horizontal="center" vertical="center"/>
    </xf>
    <xf numFmtId="0" fontId="9" fillId="0" borderId="31" xfId="14" applyFont="1" applyBorder="1"/>
    <xf numFmtId="0" fontId="25" fillId="0" borderId="13" xfId="14" applyFont="1" applyBorder="1" applyAlignment="1">
      <alignment horizontal="center" vertical="center" wrapText="1"/>
    </xf>
    <xf numFmtId="2" fontId="9" fillId="0" borderId="0" xfId="14" applyNumberFormat="1" applyFont="1" applyBorder="1" applyAlignment="1">
      <alignment horizontal="center" vertical="center"/>
    </xf>
    <xf numFmtId="4" fontId="6" fillId="0" borderId="26" xfId="14" applyNumberFormat="1" applyFont="1" applyBorder="1" applyAlignment="1">
      <alignment horizontal="center" vertical="center"/>
    </xf>
    <xf numFmtId="49" fontId="27" fillId="0" borderId="31" xfId="14" applyNumberFormat="1" applyFont="1" applyBorder="1" applyAlignment="1">
      <alignment horizontal="center" vertical="center"/>
    </xf>
    <xf numFmtId="0" fontId="6" fillId="0" borderId="13" xfId="14" applyFont="1" applyBorder="1" applyAlignment="1">
      <alignment horizontal="left" vertical="top" wrapText="1"/>
    </xf>
    <xf numFmtId="1" fontId="6" fillId="0" borderId="0" xfId="14" applyNumberFormat="1" applyFont="1" applyBorder="1" applyAlignment="1">
      <alignment horizontal="right"/>
    </xf>
    <xf numFmtId="0" fontId="6" fillId="0" borderId="9" xfId="14" applyFont="1" applyBorder="1" applyAlignment="1">
      <alignment horizontal="center" vertical="top" wrapText="1"/>
    </xf>
    <xf numFmtId="0" fontId="6" fillId="0" borderId="31" xfId="14" applyFont="1" applyBorder="1"/>
    <xf numFmtId="0" fontId="6" fillId="0" borderId="13" xfId="14" applyFont="1" applyBorder="1" applyAlignment="1">
      <alignment horizontal="left" vertical="center" wrapText="1"/>
    </xf>
    <xf numFmtId="169" fontId="6" fillId="0" borderId="0" xfId="14" applyNumberFormat="1" applyFont="1" applyFill="1" applyBorder="1" applyAlignment="1">
      <alignment horizontal="right" vertical="center" wrapText="1"/>
    </xf>
    <xf numFmtId="0" fontId="6" fillId="0" borderId="9" xfId="14" applyFont="1" applyBorder="1" applyAlignment="1">
      <alignment horizontal="center"/>
    </xf>
    <xf numFmtId="0" fontId="23" fillId="0" borderId="32" xfId="14" applyFont="1" applyBorder="1"/>
    <xf numFmtId="2" fontId="6" fillId="0" borderId="0" xfId="14" applyNumberFormat="1" applyFont="1" applyFill="1" applyBorder="1" applyAlignment="1">
      <alignment horizontal="right" vertical="center" wrapText="1"/>
    </xf>
    <xf numFmtId="0" fontId="6" fillId="0" borderId="13" xfId="14" applyFont="1" applyFill="1" applyBorder="1" applyAlignment="1">
      <alignment vertical="center"/>
    </xf>
    <xf numFmtId="166" fontId="6" fillId="0" borderId="0" xfId="14" applyNumberFormat="1" applyFont="1" applyFill="1" applyBorder="1" applyAlignment="1">
      <alignment horizontal="right" vertical="center" wrapText="1"/>
    </xf>
    <xf numFmtId="0" fontId="6" fillId="0" borderId="13" xfId="14" applyFont="1" applyFill="1" applyBorder="1" applyAlignment="1">
      <alignment horizontal="left" vertical="center" wrapText="1"/>
    </xf>
    <xf numFmtId="1" fontId="6" fillId="0" borderId="0" xfId="14" applyNumberFormat="1" applyFont="1" applyFill="1" applyBorder="1" applyAlignment="1">
      <alignment horizontal="right" vertical="center" wrapText="1"/>
    </xf>
    <xf numFmtId="166" fontId="6" fillId="0" borderId="0" xfId="14" applyNumberFormat="1" applyFont="1" applyBorder="1" applyAlignment="1">
      <alignment horizontal="right" vertical="center" wrapText="1"/>
    </xf>
    <xf numFmtId="0" fontId="6" fillId="0" borderId="13" xfId="14" applyFont="1" applyBorder="1" applyAlignment="1">
      <alignment vertical="center"/>
    </xf>
    <xf numFmtId="2" fontId="6" fillId="0" borderId="0" xfId="14" applyNumberFormat="1" applyFont="1" applyBorder="1" applyAlignment="1">
      <alignment horizontal="right" vertical="center"/>
    </xf>
    <xf numFmtId="0" fontId="6" fillId="0" borderId="9" xfId="14" applyFont="1" applyBorder="1" applyAlignment="1">
      <alignment horizontal="center" vertical="center"/>
    </xf>
    <xf numFmtId="0" fontId="6" fillId="0" borderId="13" xfId="14" applyFont="1" applyBorder="1" applyAlignment="1">
      <alignment horizontal="left" vertical="center" indent="1"/>
    </xf>
    <xf numFmtId="168" fontId="6" fillId="0" borderId="0" xfId="14" applyNumberFormat="1" applyFont="1" applyBorder="1" applyAlignment="1">
      <alignment horizontal="right" vertical="center"/>
    </xf>
    <xf numFmtId="2" fontId="9" fillId="0" borderId="0" xfId="14" applyNumberFormat="1" applyFont="1" applyBorder="1" applyAlignment="1">
      <alignment horizontal="right" vertical="center"/>
    </xf>
    <xf numFmtId="1" fontId="6" fillId="0" borderId="9" xfId="14" applyNumberFormat="1" applyFont="1" applyBorder="1" applyAlignment="1">
      <alignment horizontal="right"/>
    </xf>
    <xf numFmtId="0" fontId="6" fillId="0" borderId="9" xfId="14" applyFont="1" applyBorder="1" applyAlignment="1">
      <alignment horizontal="left" vertical="top" wrapText="1"/>
    </xf>
    <xf numFmtId="2" fontId="6" fillId="0" borderId="0" xfId="14" applyNumberFormat="1" applyFont="1" applyBorder="1" applyAlignment="1">
      <alignment horizontal="right" vertical="center" wrapText="1"/>
    </xf>
    <xf numFmtId="166" fontId="6" fillId="0" borderId="9" xfId="14" applyNumberFormat="1" applyFont="1" applyBorder="1" applyAlignment="1">
      <alignment horizontal="right"/>
    </xf>
    <xf numFmtId="0" fontId="23" fillId="0" borderId="9" xfId="14" applyFont="1" applyBorder="1"/>
    <xf numFmtId="0" fontId="9" fillId="0" borderId="33" xfId="14" applyFont="1" applyBorder="1" applyAlignment="1">
      <alignment horizontal="center" vertical="center" wrapText="1"/>
    </xf>
    <xf numFmtId="0" fontId="9" fillId="0" borderId="12" xfId="14" applyFont="1" applyBorder="1" applyAlignment="1">
      <alignment horizontal="left" vertical="center" indent="1"/>
    </xf>
    <xf numFmtId="2" fontId="9" fillId="0" borderId="11" xfId="14" applyNumberFormat="1" applyFont="1" applyBorder="1" applyAlignment="1">
      <alignment horizontal="right" vertical="center"/>
    </xf>
    <xf numFmtId="0" fontId="9" fillId="0" borderId="10" xfId="14" applyFont="1" applyBorder="1"/>
    <xf numFmtId="4" fontId="6" fillId="0" borderId="29" xfId="14" applyNumberFormat="1" applyFont="1" applyBorder="1" applyAlignment="1">
      <alignment horizontal="center" vertical="center"/>
    </xf>
    <xf numFmtId="169" fontId="6" fillId="0" borderId="7" xfId="14" applyNumberFormat="1" applyFont="1" applyBorder="1" applyAlignment="1">
      <alignment horizontal="center"/>
    </xf>
    <xf numFmtId="0" fontId="6" fillId="0" borderId="8" xfId="14" applyFont="1" applyBorder="1" applyAlignment="1">
      <alignment horizontal="center"/>
    </xf>
    <xf numFmtId="0" fontId="9" fillId="0" borderId="31" xfId="14" applyFont="1" applyBorder="1" applyAlignment="1">
      <alignment horizontal="center" vertical="center" wrapText="1"/>
    </xf>
    <xf numFmtId="0" fontId="6" fillId="0" borderId="9" xfId="14" applyFont="1" applyBorder="1"/>
    <xf numFmtId="0" fontId="6" fillId="2" borderId="13" xfId="14" applyFont="1" applyFill="1" applyBorder="1"/>
    <xf numFmtId="0" fontId="6" fillId="0" borderId="0" xfId="14" applyFont="1" applyBorder="1" applyAlignment="1">
      <alignment horizontal="center" vertical="top" wrapText="1"/>
    </xf>
    <xf numFmtId="0" fontId="6" fillId="0" borderId="0" xfId="14" applyFont="1" applyBorder="1" applyAlignment="1">
      <alignment horizontal="center"/>
    </xf>
    <xf numFmtId="2" fontId="6" fillId="0" borderId="13" xfId="14" applyNumberFormat="1" applyFont="1" applyBorder="1" applyAlignment="1">
      <alignment vertical="center"/>
    </xf>
    <xf numFmtId="0" fontId="6" fillId="0" borderId="0" xfId="14" applyFont="1" applyBorder="1" applyAlignment="1">
      <alignment horizontal="center" vertical="center"/>
    </xf>
    <xf numFmtId="0" fontId="6" fillId="0" borderId="9" xfId="14" applyFont="1" applyBorder="1" applyAlignment="1">
      <alignment horizontal="left" vertical="center" indent="1"/>
    </xf>
    <xf numFmtId="0" fontId="6" fillId="0" borderId="0" xfId="14" applyFont="1" applyBorder="1" applyAlignment="1">
      <alignment horizontal="center" vertical="center" wrapText="1"/>
    </xf>
    <xf numFmtId="168" fontId="6" fillId="0" borderId="13" xfId="14" applyNumberFormat="1" applyFont="1" applyBorder="1" applyAlignment="1">
      <alignment vertical="center"/>
    </xf>
    <xf numFmtId="2" fontId="9" fillId="0" borderId="11" xfId="14" applyNumberFormat="1" applyFont="1" applyBorder="1" applyAlignment="1">
      <alignment horizontal="center" vertical="center"/>
    </xf>
    <xf numFmtId="0" fontId="9" fillId="0" borderId="11" xfId="14" applyFont="1" applyBorder="1"/>
    <xf numFmtId="4" fontId="9" fillId="0" borderId="30" xfId="14" applyNumberFormat="1" applyFont="1" applyBorder="1" applyAlignment="1">
      <alignment horizontal="center" vertical="center"/>
    </xf>
    <xf numFmtId="0" fontId="6" fillId="0" borderId="34" xfId="14" applyFont="1" applyBorder="1" applyAlignment="1">
      <alignment horizontal="center" vertical="center"/>
    </xf>
    <xf numFmtId="0" fontId="9" fillId="0" borderId="4" xfId="14" applyFont="1" applyBorder="1" applyAlignment="1">
      <alignment horizontal="left" vertical="center"/>
    </xf>
    <xf numFmtId="0" fontId="9" fillId="0" borderId="1" xfId="14" applyFont="1" applyBorder="1" applyAlignment="1">
      <alignment horizontal="left" vertical="center"/>
    </xf>
    <xf numFmtId="4" fontId="6" fillId="0" borderId="30" xfId="14" applyNumberFormat="1" applyFont="1" applyBorder="1" applyAlignment="1">
      <alignment horizontal="center"/>
    </xf>
    <xf numFmtId="4" fontId="9" fillId="0" borderId="30" xfId="14" applyNumberFormat="1" applyFont="1" applyBorder="1" applyAlignment="1">
      <alignment horizontal="center"/>
    </xf>
    <xf numFmtId="0" fontId="6" fillId="0" borderId="2" xfId="14" applyFont="1" applyBorder="1" applyAlignment="1">
      <alignment horizontal="left" vertical="top" wrapText="1"/>
    </xf>
    <xf numFmtId="9" fontId="6" fillId="0" borderId="1" xfId="14" applyNumberFormat="1" applyFont="1" applyBorder="1" applyAlignment="1">
      <alignment horizontal="center" vertical="top" wrapText="1"/>
    </xf>
    <xf numFmtId="0" fontId="6" fillId="0" borderId="1" xfId="14" applyFont="1" applyBorder="1" applyAlignment="1">
      <alignment horizontal="left" vertical="center" wrapText="1"/>
    </xf>
    <xf numFmtId="2" fontId="6" fillId="0" borderId="1" xfId="14" applyNumberFormat="1" applyFont="1" applyBorder="1" applyAlignment="1">
      <alignment horizontal="center" vertical="center"/>
    </xf>
    <xf numFmtId="4" fontId="9" fillId="0" borderId="1" xfId="14" applyNumberFormat="1" applyFont="1" applyBorder="1" applyAlignment="1">
      <alignment horizontal="center"/>
    </xf>
    <xf numFmtId="0" fontId="6" fillId="0" borderId="5" xfId="15" applyFont="1" applyBorder="1" applyAlignment="1">
      <alignment vertical="top" wrapText="1"/>
    </xf>
    <xf numFmtId="4" fontId="6" fillId="0" borderId="7" xfId="15" applyNumberFormat="1" applyFont="1" applyFill="1" applyBorder="1" applyAlignment="1">
      <alignment horizontal="center" wrapText="1"/>
    </xf>
    <xf numFmtId="2" fontId="6" fillId="0" borderId="0" xfId="15" applyNumberFormat="1" applyFont="1" applyBorder="1" applyAlignment="1">
      <alignment horizontal="center" vertical="center"/>
    </xf>
    <xf numFmtId="0" fontId="6" fillId="0" borderId="0" xfId="15" applyFont="1" applyFill="1" applyBorder="1" applyAlignment="1">
      <alignment horizontal="right" vertical="center" wrapText="1"/>
    </xf>
    <xf numFmtId="2" fontId="6" fillId="0" borderId="0" xfId="15" applyNumberFormat="1" applyFont="1" applyBorder="1"/>
    <xf numFmtId="0" fontId="6" fillId="0" borderId="10" xfId="15" applyFont="1" applyBorder="1" applyAlignment="1">
      <alignment horizontal="right" vertical="top" wrapText="1"/>
    </xf>
    <xf numFmtId="0" fontId="6" fillId="0" borderId="11" xfId="15" applyFont="1" applyBorder="1" applyAlignment="1">
      <alignment vertical="top" wrapText="1"/>
    </xf>
    <xf numFmtId="4" fontId="6" fillId="0" borderId="10" xfId="15" applyNumberFormat="1" applyFont="1" applyFill="1" applyBorder="1" applyAlignment="1">
      <alignment horizontal="center" vertical="center"/>
    </xf>
    <xf numFmtId="0" fontId="6" fillId="0" borderId="0" xfId="13" applyFont="1" applyAlignment="1">
      <alignment horizontal="left"/>
    </xf>
    <xf numFmtId="0" fontId="31" fillId="0" borderId="0" xfId="13" applyFont="1" applyAlignment="1">
      <alignment horizontal="center" vertical="top" wrapText="1"/>
    </xf>
    <xf numFmtId="0" fontId="8" fillId="0" borderId="1" xfId="13" applyFont="1" applyBorder="1" applyAlignment="1" applyProtection="1">
      <alignment horizontal="center" vertical="center" wrapText="1"/>
      <protection locked="0"/>
    </xf>
    <xf numFmtId="0" fontId="6" fillId="0" borderId="0" xfId="13" applyFont="1" applyAlignment="1">
      <alignment horizontal="right"/>
    </xf>
    <xf numFmtId="0" fontId="32" fillId="0" borderId="0" xfId="13" applyFont="1" applyAlignment="1">
      <alignment horizontal="center"/>
    </xf>
    <xf numFmtId="0" fontId="9" fillId="0" borderId="1" xfId="13" applyFont="1" applyBorder="1" applyAlignment="1">
      <alignment horizontal="center" vertical="center"/>
    </xf>
    <xf numFmtId="0" fontId="9" fillId="0" borderId="1" xfId="13" applyFont="1" applyBorder="1" applyAlignment="1">
      <alignment horizontal="center" vertical="center" wrapText="1"/>
    </xf>
    <xf numFmtId="0" fontId="14" fillId="0" borderId="2" xfId="10" applyNumberFormat="1" applyFont="1" applyFill="1" applyBorder="1" applyAlignment="1">
      <alignment horizontal="left" vertical="top" wrapText="1"/>
    </xf>
    <xf numFmtId="0" fontId="14" fillId="0" borderId="3" xfId="10" applyNumberFormat="1" applyFont="1" applyFill="1" applyBorder="1" applyAlignment="1">
      <alignment horizontal="left" vertical="top" wrapText="1"/>
    </xf>
    <xf numFmtId="0" fontId="12" fillId="0" borderId="4" xfId="4" applyNumberFormat="1" applyFont="1" applyBorder="1" applyAlignment="1">
      <alignment horizontal="right" vertical="top"/>
    </xf>
    <xf numFmtId="0" fontId="12" fillId="0" borderId="3" xfId="4" applyNumberFormat="1" applyFont="1" applyBorder="1" applyAlignment="1">
      <alignment horizontal="right" vertical="top"/>
    </xf>
    <xf numFmtId="0" fontId="12" fillId="0" borderId="4" xfId="4" applyNumberFormat="1" applyFont="1" applyBorder="1" applyAlignment="1">
      <alignment horizontal="center" vertical="top"/>
    </xf>
    <xf numFmtId="0" fontId="13" fillId="0" borderId="4" xfId="4" applyNumberFormat="1" applyFont="1" applyBorder="1" applyAlignment="1">
      <alignment horizontal="center" vertical="top"/>
    </xf>
    <xf numFmtId="0" fontId="13" fillId="0" borderId="3" xfId="4" applyNumberFormat="1" applyFont="1" applyBorder="1" applyAlignment="1">
      <alignment horizontal="center" vertical="top"/>
    </xf>
    <xf numFmtId="49" fontId="14" fillId="0" borderId="7" xfId="4" applyNumberFormat="1" applyFont="1" applyBorder="1" applyAlignment="1">
      <alignment horizontal="center" vertical="top" wrapText="1"/>
    </xf>
    <xf numFmtId="49" fontId="14" fillId="0" borderId="10" xfId="4" applyNumberFormat="1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167" fontId="16" fillId="0" borderId="2" xfId="0" applyNumberFormat="1" applyFont="1" applyBorder="1" applyAlignment="1">
      <alignment horizontal="center" vertical="center"/>
    </xf>
    <xf numFmtId="167" fontId="16" fillId="0" borderId="4" xfId="0" applyNumberFormat="1" applyFont="1" applyBorder="1" applyAlignment="1">
      <alignment horizontal="center" vertical="center"/>
    </xf>
    <xf numFmtId="9" fontId="16" fillId="0" borderId="4" xfId="0" applyNumberFormat="1" applyFont="1" applyBorder="1" applyAlignment="1">
      <alignment horizontal="left" vertical="center"/>
    </xf>
    <xf numFmtId="167" fontId="16" fillId="0" borderId="11" xfId="0" applyNumberFormat="1" applyFont="1" applyBorder="1" applyAlignment="1">
      <alignment horizontal="center" vertical="center"/>
    </xf>
    <xf numFmtId="167" fontId="16" fillId="0" borderId="12" xfId="0" applyNumberFormat="1" applyFont="1" applyBorder="1" applyAlignment="1">
      <alignment horizontal="center" vertical="center"/>
    </xf>
    <xf numFmtId="9" fontId="16" fillId="0" borderId="12" xfId="0" applyNumberFormat="1" applyFont="1" applyBorder="1" applyAlignment="1">
      <alignment horizontal="left" vertical="center"/>
    </xf>
    <xf numFmtId="49" fontId="15" fillId="0" borderId="5" xfId="4" applyNumberFormat="1" applyFont="1" applyBorder="1" applyAlignment="1">
      <alignment horizontal="center" wrapText="1"/>
    </xf>
    <xf numFmtId="49" fontId="15" fillId="0" borderId="6" xfId="4" applyNumberFormat="1" applyFont="1" applyBorder="1" applyAlignment="1">
      <alignment horizontal="center" wrapText="1"/>
    </xf>
    <xf numFmtId="49" fontId="15" fillId="0" borderId="2" xfId="4" applyNumberFormat="1" applyFont="1" applyBorder="1" applyAlignment="1">
      <alignment horizontal="center" wrapText="1"/>
    </xf>
    <xf numFmtId="49" fontId="15" fillId="0" borderId="4" xfId="4" applyNumberFormat="1" applyFont="1" applyBorder="1" applyAlignment="1">
      <alignment horizontal="center" wrapText="1"/>
    </xf>
    <xf numFmtId="49" fontId="14" fillId="0" borderId="9" xfId="4" applyNumberFormat="1" applyFont="1" applyBorder="1" applyAlignment="1">
      <alignment horizontal="center" vertical="top" wrapText="1"/>
    </xf>
    <xf numFmtId="49" fontId="14" fillId="0" borderId="9" xfId="10" applyNumberFormat="1" applyFont="1" applyFill="1" applyBorder="1" applyAlignment="1">
      <alignment horizontal="left" vertical="top" wrapText="1"/>
    </xf>
    <xf numFmtId="49" fontId="14" fillId="0" borderId="10" xfId="10" applyNumberFormat="1" applyFont="1" applyFill="1" applyBorder="1" applyAlignment="1">
      <alignment horizontal="left" vertical="top" wrapText="1"/>
    </xf>
    <xf numFmtId="0" fontId="14" fillId="0" borderId="11" xfId="10" applyNumberFormat="1" applyFont="1" applyBorder="1" applyAlignment="1">
      <alignment horizontal="left" vertical="top" wrapText="1"/>
    </xf>
    <xf numFmtId="0" fontId="14" fillId="0" borderId="14" xfId="10" applyNumberFormat="1" applyFont="1" applyBorder="1" applyAlignment="1">
      <alignment horizontal="left" vertical="top" wrapText="1"/>
    </xf>
    <xf numFmtId="49" fontId="14" fillId="0" borderId="2" xfId="4" applyNumberFormat="1" applyFont="1" applyBorder="1" applyAlignment="1">
      <alignment horizontal="center" vertical="top" wrapText="1"/>
    </xf>
    <xf numFmtId="49" fontId="14" fillId="0" borderId="3" xfId="4" applyNumberFormat="1" applyFont="1" applyBorder="1" applyAlignment="1">
      <alignment horizontal="center" vertical="top" wrapText="1"/>
    </xf>
    <xf numFmtId="49" fontId="14" fillId="0" borderId="4" xfId="4" applyNumberFormat="1" applyFont="1" applyBorder="1" applyAlignment="1">
      <alignment horizontal="center" vertical="top" wrapText="1"/>
    </xf>
    <xf numFmtId="0" fontId="6" fillId="0" borderId="0" xfId="1" applyFont="1" applyAlignment="1">
      <alignment horizontal="center"/>
    </xf>
    <xf numFmtId="0" fontId="8" fillId="0" borderId="0" xfId="3" applyFont="1" applyAlignment="1" applyProtection="1">
      <alignment horizontal="center" wrapText="1"/>
      <protection locked="0"/>
    </xf>
    <xf numFmtId="0" fontId="6" fillId="0" borderId="0" xfId="4" applyFont="1" applyAlignment="1">
      <alignment horizontal="left" vertical="top" wrapText="1"/>
    </xf>
    <xf numFmtId="0" fontId="11" fillId="0" borderId="0" xfId="3" applyFont="1" applyAlignment="1" applyProtection="1">
      <alignment horizontal="left" wrapText="1"/>
      <protection locked="0"/>
    </xf>
    <xf numFmtId="0" fontId="11" fillId="0" borderId="0" xfId="3" applyFont="1" applyAlignment="1" applyProtection="1">
      <alignment horizontal="left" vertical="top" wrapText="1"/>
      <protection locked="0"/>
    </xf>
    <xf numFmtId="49" fontId="13" fillId="0" borderId="0" xfId="4" applyNumberFormat="1" applyFont="1" applyAlignment="1">
      <alignment horizontal="center" vertical="top" wrapText="1"/>
    </xf>
    <xf numFmtId="0" fontId="12" fillId="0" borderId="0" xfId="4" applyFont="1" applyAlignment="1">
      <alignment horizontal="center" vertical="center"/>
    </xf>
    <xf numFmtId="49" fontId="12" fillId="0" borderId="0" xfId="4" applyNumberFormat="1" applyFont="1" applyAlignment="1">
      <alignment wrapText="1"/>
    </xf>
    <xf numFmtId="49" fontId="12" fillId="0" borderId="0" xfId="4" applyNumberFormat="1" applyFont="1" applyAlignment="1">
      <alignment vertical="top"/>
    </xf>
    <xf numFmtId="49" fontId="9" fillId="0" borderId="12" xfId="4" applyNumberFormat="1" applyFont="1" applyFill="1" applyBorder="1" applyAlignment="1">
      <alignment horizontal="left" vertical="top" wrapText="1"/>
    </xf>
    <xf numFmtId="1" fontId="6" fillId="0" borderId="4" xfId="15" applyNumberFormat="1" applyFont="1" applyBorder="1" applyAlignment="1">
      <alignment horizontal="center" vertical="center"/>
    </xf>
    <xf numFmtId="0" fontId="6" fillId="0" borderId="4" xfId="15" applyFont="1" applyBorder="1" applyAlignment="1"/>
    <xf numFmtId="0" fontId="6" fillId="0" borderId="2" xfId="15" applyFont="1" applyBorder="1" applyAlignment="1">
      <alignment horizontal="left" vertical="top" wrapText="1"/>
    </xf>
    <xf numFmtId="0" fontId="6" fillId="0" borderId="3" xfId="15" applyFont="1" applyBorder="1" applyAlignment="1">
      <alignment horizontal="left" vertical="top" wrapText="1"/>
    </xf>
    <xf numFmtId="2" fontId="6" fillId="0" borderId="2" xfId="15" applyNumberFormat="1" applyFont="1" applyBorder="1" applyAlignment="1">
      <alignment horizontal="center" vertical="center"/>
    </xf>
    <xf numFmtId="2" fontId="6" fillId="0" borderId="4" xfId="15" applyNumberFormat="1" applyFont="1" applyBorder="1" applyAlignment="1">
      <alignment horizontal="center" vertical="center"/>
    </xf>
    <xf numFmtId="2" fontId="6" fillId="0" borderId="4" xfId="15" applyNumberFormat="1" applyFont="1" applyBorder="1" applyAlignment="1"/>
    <xf numFmtId="0" fontId="6" fillId="0" borderId="7" xfId="15" applyFont="1" applyBorder="1" applyAlignment="1">
      <alignment horizontal="center" vertical="center" wrapText="1"/>
    </xf>
    <xf numFmtId="0" fontId="6" fillId="0" borderId="10" xfId="15" applyFont="1" applyBorder="1" applyAlignment="1">
      <alignment horizontal="center" vertical="center" wrapText="1"/>
    </xf>
    <xf numFmtId="0" fontId="6" fillId="0" borderId="5" xfId="15" applyFont="1" applyBorder="1" applyAlignment="1">
      <alignment horizontal="center" wrapText="1"/>
    </xf>
    <xf numFmtId="0" fontId="6" fillId="0" borderId="8" xfId="15" applyFont="1" applyBorder="1" applyAlignment="1">
      <alignment horizontal="center" wrapText="1"/>
    </xf>
    <xf numFmtId="0" fontId="9" fillId="0" borderId="2" xfId="15" applyFont="1" applyBorder="1" applyAlignment="1">
      <alignment horizontal="center" wrapText="1"/>
    </xf>
    <xf numFmtId="0" fontId="9" fillId="0" borderId="4" xfId="15" applyFont="1" applyBorder="1" applyAlignment="1">
      <alignment horizontal="center" wrapText="1"/>
    </xf>
    <xf numFmtId="0" fontId="9" fillId="0" borderId="3" xfId="15" applyFont="1" applyBorder="1" applyAlignment="1">
      <alignment horizontal="center" wrapText="1"/>
    </xf>
    <xf numFmtId="0" fontId="6" fillId="0" borderId="9" xfId="15" applyFont="1" applyBorder="1" applyAlignment="1">
      <alignment horizontal="center" vertical="center"/>
    </xf>
    <xf numFmtId="0" fontId="6" fillId="0" borderId="9" xfId="15" applyFont="1" applyBorder="1" applyAlignment="1">
      <alignment horizontal="center"/>
    </xf>
    <xf numFmtId="0" fontId="6" fillId="0" borderId="7" xfId="15" applyFont="1" applyFill="1" applyBorder="1" applyAlignment="1">
      <alignment horizontal="left" vertical="center" wrapText="1"/>
    </xf>
    <xf numFmtId="0" fontId="6" fillId="0" borderId="9" xfId="15" applyFont="1" applyFill="1" applyBorder="1" applyAlignment="1">
      <alignment horizontal="left" vertical="center" wrapText="1"/>
    </xf>
    <xf numFmtId="0" fontId="6" fillId="0" borderId="25" xfId="15" applyFont="1" applyBorder="1" applyAlignment="1">
      <alignment vertical="top" wrapText="1"/>
    </xf>
    <xf numFmtId="0" fontId="6" fillId="0" borderId="25" xfId="15" applyFont="1" applyFill="1" applyBorder="1" applyAlignment="1">
      <alignment horizontal="center" wrapText="1"/>
    </xf>
    <xf numFmtId="0" fontId="6" fillId="0" borderId="0" xfId="15" applyFont="1" applyFill="1" applyBorder="1" applyAlignment="1">
      <alignment horizontal="center" wrapText="1"/>
    </xf>
    <xf numFmtId="0" fontId="6" fillId="0" borderId="25" xfId="15" applyFont="1" applyFill="1" applyBorder="1" applyAlignment="1">
      <alignment horizontal="center" vertical="center"/>
    </xf>
    <xf numFmtId="0" fontId="6" fillId="0" borderId="0" xfId="15" applyFont="1" applyFill="1" applyBorder="1" applyAlignment="1">
      <alignment horizontal="center" vertical="center"/>
    </xf>
    <xf numFmtId="0" fontId="6" fillId="0" borderId="7" xfId="15" applyFont="1" applyBorder="1" applyAlignment="1">
      <alignment horizontal="center" vertical="center"/>
    </xf>
    <xf numFmtId="0" fontId="6" fillId="0" borderId="10" xfId="15" applyFont="1" applyBorder="1" applyAlignment="1">
      <alignment horizontal="center"/>
    </xf>
    <xf numFmtId="0" fontId="6" fillId="0" borderId="5" xfId="15" applyFont="1" applyBorder="1" applyAlignment="1">
      <alignment vertical="top" wrapText="1"/>
    </xf>
    <xf numFmtId="0" fontId="6" fillId="0" borderId="11" xfId="15" applyFont="1" applyBorder="1" applyAlignment="1">
      <alignment vertical="top" wrapText="1"/>
    </xf>
    <xf numFmtId="0" fontId="6" fillId="0" borderId="5" xfId="15" applyFont="1" applyFill="1" applyBorder="1" applyAlignment="1">
      <alignment horizontal="center" wrapText="1"/>
    </xf>
    <xf numFmtId="0" fontId="6" fillId="0" borderId="8" xfId="15" applyFont="1" applyFill="1" applyBorder="1" applyAlignment="1">
      <alignment horizontal="center" wrapText="1"/>
    </xf>
    <xf numFmtId="49" fontId="9" fillId="0" borderId="12" xfId="10" applyNumberFormat="1" applyFont="1" applyFill="1" applyBorder="1" applyAlignment="1">
      <alignment horizontal="left" vertical="top" wrapText="1"/>
    </xf>
    <xf numFmtId="0" fontId="6" fillId="0" borderId="1" xfId="15" applyFont="1" applyBorder="1" applyAlignment="1">
      <alignment horizontal="center" vertical="center" wrapText="1"/>
    </xf>
    <xf numFmtId="0" fontId="6" fillId="0" borderId="5" xfId="15" applyFont="1" applyBorder="1" applyAlignment="1">
      <alignment horizontal="center" vertical="center" wrapText="1"/>
    </xf>
    <xf numFmtId="0" fontId="6" fillId="0" borderId="8" xfId="15" applyFont="1" applyBorder="1" applyAlignment="1">
      <alignment horizontal="center" vertical="center" wrapText="1"/>
    </xf>
    <xf numFmtId="0" fontId="6" fillId="0" borderId="11" xfId="15" applyFont="1" applyBorder="1" applyAlignment="1">
      <alignment horizontal="center" vertical="center" wrapText="1"/>
    </xf>
    <xf numFmtId="0" fontId="6" fillId="0" borderId="12" xfId="15" applyFont="1" applyBorder="1" applyAlignment="1">
      <alignment horizontal="center" vertical="center" wrapText="1"/>
    </xf>
    <xf numFmtId="49" fontId="6" fillId="0" borderId="0" xfId="10" applyNumberFormat="1" applyFont="1" applyFill="1" applyBorder="1" applyAlignment="1">
      <alignment horizontal="left" vertical="top" wrapText="1"/>
    </xf>
    <xf numFmtId="0" fontId="9" fillId="0" borderId="0" xfId="13" applyFont="1" applyAlignment="1">
      <alignment horizontal="left"/>
    </xf>
    <xf numFmtId="0" fontId="9" fillId="0" borderId="0" xfId="15" applyFont="1" applyAlignment="1">
      <alignment horizontal="center"/>
    </xf>
    <xf numFmtId="0" fontId="9" fillId="0" borderId="0" xfId="15" applyFont="1" applyAlignment="1">
      <alignment horizontal="center" wrapText="1"/>
    </xf>
    <xf numFmtId="0" fontId="6" fillId="0" borderId="0" xfId="13" applyFont="1" applyAlignment="1">
      <alignment horizontal="center"/>
    </xf>
    <xf numFmtId="0" fontId="9" fillId="0" borderId="2" xfId="15" applyFont="1" applyBorder="1" applyAlignment="1">
      <alignment horizontal="center" vertical="center"/>
    </xf>
    <xf numFmtId="0" fontId="9" fillId="0" borderId="4" xfId="15" applyFont="1" applyBorder="1" applyAlignment="1">
      <alignment horizontal="center" vertical="center"/>
    </xf>
    <xf numFmtId="0" fontId="6" fillId="0" borderId="4" xfId="15" applyFont="1" applyBorder="1" applyAlignment="1">
      <alignment horizontal="center" vertical="center"/>
    </xf>
    <xf numFmtId="0" fontId="6" fillId="0" borderId="3" xfId="15" applyFont="1" applyBorder="1" applyAlignment="1">
      <alignment horizontal="center" vertical="center"/>
    </xf>
    <xf numFmtId="0" fontId="6" fillId="0" borderId="4" xfId="15" applyFont="1" applyBorder="1" applyAlignment="1">
      <alignment horizontal="right" vertical="center"/>
    </xf>
    <xf numFmtId="0" fontId="6" fillId="0" borderId="3" xfId="15" applyFont="1" applyBorder="1" applyAlignment="1">
      <alignment horizontal="right" vertical="center"/>
    </xf>
    <xf numFmtId="0" fontId="6" fillId="0" borderId="6" xfId="15" applyFont="1" applyFill="1" applyBorder="1" applyAlignment="1">
      <alignment horizontal="center" wrapText="1"/>
    </xf>
    <xf numFmtId="0" fontId="6" fillId="0" borderId="10" xfId="15" applyFont="1" applyFill="1" applyBorder="1" applyAlignment="1">
      <alignment horizontal="left" vertical="center" wrapText="1"/>
    </xf>
    <xf numFmtId="0" fontId="6" fillId="0" borderId="13" xfId="15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3" fillId="0" borderId="2" xfId="0" applyFont="1" applyBorder="1" applyAlignment="1">
      <alignment horizontal="left" wrapText="1"/>
    </xf>
    <xf numFmtId="0" fontId="23" fillId="0" borderId="4" xfId="0" applyFont="1" applyBorder="1" applyAlignment="1">
      <alignment horizontal="left" wrapText="1"/>
    </xf>
    <xf numFmtId="0" fontId="23" fillId="0" borderId="3" xfId="0" applyFont="1" applyBorder="1" applyAlignment="1">
      <alignment horizontal="left" wrapText="1"/>
    </xf>
    <xf numFmtId="0" fontId="24" fillId="0" borderId="8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9" fontId="23" fillId="0" borderId="2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0" borderId="2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24" fillId="0" borderId="3" xfId="0" applyFont="1" applyBorder="1" applyAlignment="1">
      <alignment horizontal="left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49" fontId="6" fillId="0" borderId="0" xfId="10" applyNumberFormat="1" applyFont="1" applyAlignment="1">
      <alignment horizontal="center" wrapText="1"/>
    </xf>
    <xf numFmtId="0" fontId="6" fillId="0" borderId="0" xfId="15" applyFont="1" applyAlignment="1">
      <alignment horizontal="center" vertical="center"/>
    </xf>
    <xf numFmtId="49" fontId="6" fillId="0" borderId="0" xfId="15" applyNumberFormat="1" applyFont="1" applyAlignment="1">
      <alignment horizontal="left" vertical="top" wrapText="1"/>
    </xf>
    <xf numFmtId="49" fontId="6" fillId="0" borderId="2" xfId="15" applyNumberFormat="1" applyFont="1" applyBorder="1" applyAlignment="1">
      <alignment horizontal="center" vertical="center" wrapText="1"/>
    </xf>
    <xf numFmtId="49" fontId="6" fillId="0" borderId="3" xfId="15" applyNumberFormat="1" applyFont="1" applyBorder="1" applyAlignment="1">
      <alignment horizontal="center" vertical="center" wrapText="1"/>
    </xf>
    <xf numFmtId="49" fontId="6" fillId="0" borderId="4" xfId="15" applyNumberFormat="1" applyFont="1" applyBorder="1" applyAlignment="1">
      <alignment horizontal="center" vertical="center" wrapText="1"/>
    </xf>
    <xf numFmtId="49" fontId="25" fillId="0" borderId="5" xfId="15" applyNumberFormat="1" applyFont="1" applyBorder="1" applyAlignment="1">
      <alignment horizontal="center" wrapText="1"/>
    </xf>
    <xf numFmtId="49" fontId="25" fillId="0" borderId="6" xfId="15" applyNumberFormat="1" applyFont="1" applyBorder="1" applyAlignment="1">
      <alignment horizontal="center" wrapText="1"/>
    </xf>
    <xf numFmtId="49" fontId="25" fillId="0" borderId="2" xfId="15" applyNumberFormat="1" applyFont="1" applyBorder="1" applyAlignment="1">
      <alignment horizontal="center" wrapText="1"/>
    </xf>
    <xf numFmtId="49" fontId="25" fillId="0" borderId="4" xfId="15" applyNumberFormat="1" applyFont="1" applyBorder="1" applyAlignment="1">
      <alignment horizontal="center" wrapText="1"/>
    </xf>
    <xf numFmtId="0" fontId="6" fillId="0" borderId="2" xfId="15" applyNumberFormat="1" applyFont="1" applyBorder="1" applyAlignment="1">
      <alignment horizontal="left" vertical="top" wrapText="1"/>
    </xf>
    <xf numFmtId="0" fontId="6" fillId="0" borderId="3" xfId="15" applyNumberFormat="1" applyFont="1" applyBorder="1" applyAlignment="1">
      <alignment horizontal="left" vertical="top" wrapText="1"/>
    </xf>
    <xf numFmtId="0" fontId="6" fillId="0" borderId="4" xfId="15" applyNumberFormat="1" applyFont="1" applyBorder="1" applyAlignment="1">
      <alignment horizontal="right" vertical="top"/>
    </xf>
    <xf numFmtId="0" fontId="6" fillId="0" borderId="4" xfId="15" applyNumberFormat="1" applyFont="1" applyBorder="1" applyAlignment="1">
      <alignment horizontal="center" vertical="top"/>
    </xf>
    <xf numFmtId="49" fontId="9" fillId="0" borderId="0" xfId="15" applyNumberFormat="1" applyFont="1" applyAlignment="1">
      <alignment horizontal="center" vertical="top" wrapText="1"/>
    </xf>
    <xf numFmtId="0" fontId="9" fillId="0" borderId="0" xfId="1" applyFont="1" applyAlignment="1">
      <alignment horizontal="left"/>
    </xf>
    <xf numFmtId="0" fontId="6" fillId="0" borderId="0" xfId="14" applyFont="1" applyAlignment="1">
      <alignment horizontal="left"/>
    </xf>
    <xf numFmtId="0" fontId="6" fillId="0" borderId="0" xfId="2" applyFont="1" applyAlignment="1">
      <alignment horizontal="left"/>
    </xf>
    <xf numFmtId="0" fontId="6" fillId="0" borderId="0" xfId="15" applyFont="1" applyAlignment="1">
      <alignment horizontal="left" wrapText="1"/>
    </xf>
    <xf numFmtId="0" fontId="6" fillId="0" borderId="0" xfId="15" applyFont="1" applyAlignment="1">
      <alignment horizontal="left"/>
    </xf>
    <xf numFmtId="0" fontId="6" fillId="0" borderId="0" xfId="14" applyFont="1" applyAlignment="1">
      <alignment horizontal="left" wrapText="1"/>
    </xf>
    <xf numFmtId="0" fontId="9" fillId="0" borderId="0" xfId="14" applyFont="1" applyAlignment="1">
      <alignment horizontal="center"/>
    </xf>
    <xf numFmtId="0" fontId="6" fillId="0" borderId="0" xfId="14" applyFont="1" applyAlignment="1">
      <alignment horizontal="center"/>
    </xf>
    <xf numFmtId="0" fontId="6" fillId="0" borderId="25" xfId="14" applyFont="1" applyBorder="1" applyAlignment="1">
      <alignment horizontal="center" vertical="center" wrapText="1"/>
    </xf>
    <xf numFmtId="0" fontId="6" fillId="0" borderId="0" xfId="14" applyFont="1" applyBorder="1" applyAlignment="1">
      <alignment horizontal="center" vertical="center" wrapText="1"/>
    </xf>
    <xf numFmtId="0" fontId="6" fillId="0" borderId="13" xfId="14" applyFont="1" applyBorder="1" applyAlignment="1">
      <alignment horizontal="center" vertical="center" wrapText="1"/>
    </xf>
    <xf numFmtId="0" fontId="6" fillId="0" borderId="11" xfId="14" applyFont="1" applyBorder="1" applyAlignment="1">
      <alignment horizontal="center" vertical="center" wrapText="1"/>
    </xf>
    <xf numFmtId="0" fontId="6" fillId="0" borderId="12" xfId="14" applyFont="1" applyBorder="1" applyAlignment="1">
      <alignment horizontal="center" vertical="center" wrapText="1"/>
    </xf>
    <xf numFmtId="0" fontId="6" fillId="0" borderId="14" xfId="14" applyFont="1" applyBorder="1" applyAlignment="1">
      <alignment horizontal="center" vertical="center" wrapText="1"/>
    </xf>
    <xf numFmtId="0" fontId="6" fillId="0" borderId="17" xfId="14" applyFont="1" applyBorder="1" applyAlignment="1">
      <alignment horizontal="center" vertical="center" wrapText="1"/>
    </xf>
    <xf numFmtId="0" fontId="6" fillId="0" borderId="18" xfId="14" applyFont="1" applyBorder="1" applyAlignment="1">
      <alignment horizontal="center" vertical="center" wrapText="1"/>
    </xf>
    <xf numFmtId="0" fontId="6" fillId="0" borderId="19" xfId="14" applyFont="1" applyBorder="1" applyAlignment="1">
      <alignment horizontal="center" vertical="center" wrapText="1"/>
    </xf>
    <xf numFmtId="0" fontId="6" fillId="0" borderId="2" xfId="14" applyFont="1" applyBorder="1" applyAlignment="1">
      <alignment horizontal="center" wrapText="1"/>
    </xf>
    <xf numFmtId="0" fontId="6" fillId="0" borderId="4" xfId="14" applyFont="1" applyBorder="1" applyAlignment="1">
      <alignment horizontal="center" wrapText="1"/>
    </xf>
    <xf numFmtId="0" fontId="6" fillId="0" borderId="3" xfId="14" applyFont="1" applyBorder="1" applyAlignment="1">
      <alignment horizontal="center" wrapText="1"/>
    </xf>
    <xf numFmtId="0" fontId="6" fillId="0" borderId="5" xfId="14" applyFont="1" applyBorder="1" applyAlignment="1">
      <alignment horizontal="center" wrapText="1"/>
    </xf>
    <xf numFmtId="0" fontId="6" fillId="0" borderId="8" xfId="14" applyFont="1" applyBorder="1" applyAlignment="1">
      <alignment horizontal="center" wrapText="1"/>
    </xf>
    <xf numFmtId="0" fontId="6" fillId="0" borderId="6" xfId="14" applyFont="1" applyBorder="1" applyAlignment="1">
      <alignment horizontal="center" wrapText="1"/>
    </xf>
    <xf numFmtId="0" fontId="6" fillId="0" borderId="25" xfId="14" applyFont="1" applyBorder="1" applyAlignment="1">
      <alignment horizontal="center" wrapText="1"/>
    </xf>
    <xf numFmtId="0" fontId="6" fillId="0" borderId="0" xfId="14" applyFont="1" applyBorder="1" applyAlignment="1">
      <alignment horizontal="center" wrapText="1"/>
    </xf>
    <xf numFmtId="0" fontId="6" fillId="0" borderId="13" xfId="14" applyFont="1" applyBorder="1" applyAlignment="1">
      <alignment horizontal="center" wrapText="1"/>
    </xf>
    <xf numFmtId="0" fontId="6" fillId="0" borderId="11" xfId="14" applyFont="1" applyBorder="1" applyAlignment="1">
      <alignment horizontal="center" wrapText="1"/>
    </xf>
    <xf numFmtId="0" fontId="6" fillId="0" borderId="12" xfId="14" applyFont="1" applyBorder="1" applyAlignment="1">
      <alignment horizontal="center" wrapText="1"/>
    </xf>
    <xf numFmtId="0" fontId="6" fillId="0" borderId="14" xfId="14" applyFont="1" applyBorder="1" applyAlignment="1">
      <alignment horizontal="center" wrapText="1"/>
    </xf>
    <xf numFmtId="0" fontId="9" fillId="0" borderId="27" xfId="14" applyFont="1" applyBorder="1" applyAlignment="1">
      <alignment horizontal="center" vertical="center" wrapText="1"/>
    </xf>
    <xf numFmtId="0" fontId="9" fillId="0" borderId="4" xfId="14" applyFont="1" applyBorder="1" applyAlignment="1">
      <alignment horizontal="center" vertical="center" wrapText="1"/>
    </xf>
    <xf numFmtId="0" fontId="9" fillId="0" borderId="12" xfId="14" applyFont="1" applyBorder="1" applyAlignment="1">
      <alignment horizontal="center" vertical="center" wrapText="1"/>
    </xf>
    <xf numFmtId="0" fontId="6" fillId="0" borderId="5" xfId="14" applyFont="1" applyFill="1" applyBorder="1" applyAlignment="1">
      <alignment horizontal="center" vertical="center" wrapText="1"/>
    </xf>
    <xf numFmtId="0" fontId="6" fillId="0" borderId="8" xfId="14" applyFont="1" applyFill="1" applyBorder="1" applyAlignment="1">
      <alignment horizontal="center" vertical="center" wrapText="1"/>
    </xf>
    <xf numFmtId="0" fontId="6" fillId="0" borderId="6" xfId="14" applyFont="1" applyFill="1" applyBorder="1" applyAlignment="1">
      <alignment horizontal="center" vertical="center" wrapText="1"/>
    </xf>
    <xf numFmtId="0" fontId="6" fillId="0" borderId="25" xfId="14" applyFont="1" applyFill="1" applyBorder="1" applyAlignment="1">
      <alignment horizontal="center" vertical="center" wrapText="1"/>
    </xf>
    <xf numFmtId="0" fontId="6" fillId="0" borderId="0" xfId="14" applyFont="1" applyFill="1" applyBorder="1" applyAlignment="1">
      <alignment horizontal="center" vertical="center" wrapText="1"/>
    </xf>
    <xf numFmtId="0" fontId="6" fillId="0" borderId="13" xfId="14" applyFont="1" applyFill="1" applyBorder="1" applyAlignment="1">
      <alignment horizontal="center" vertical="center" wrapText="1"/>
    </xf>
    <xf numFmtId="0" fontId="6" fillId="0" borderId="11" xfId="14" applyFont="1" applyFill="1" applyBorder="1" applyAlignment="1">
      <alignment horizontal="center" vertical="center" wrapText="1"/>
    </xf>
    <xf numFmtId="0" fontId="6" fillId="0" borderId="12" xfId="14" applyFont="1" applyFill="1" applyBorder="1" applyAlignment="1">
      <alignment horizontal="center" vertical="center" wrapText="1"/>
    </xf>
    <xf numFmtId="0" fontId="6" fillId="0" borderId="14" xfId="14" applyFont="1" applyFill="1" applyBorder="1" applyAlignment="1">
      <alignment horizontal="center" vertical="center" wrapText="1"/>
    </xf>
    <xf numFmtId="0" fontId="9" fillId="0" borderId="27" xfId="14" applyFont="1" applyFill="1" applyBorder="1" applyAlignment="1">
      <alignment horizontal="center" wrapText="1"/>
    </xf>
    <xf numFmtId="0" fontId="9" fillId="0" borderId="4" xfId="14" applyFont="1" applyFill="1" applyBorder="1" applyAlignment="1">
      <alignment horizontal="center" wrapText="1"/>
    </xf>
    <xf numFmtId="0" fontId="9" fillId="0" borderId="3" xfId="14" applyFont="1" applyFill="1" applyBorder="1" applyAlignment="1">
      <alignment horizontal="center" wrapText="1"/>
    </xf>
    <xf numFmtId="0" fontId="9" fillId="0" borderId="27" xfId="14" applyFont="1" applyBorder="1" applyAlignment="1">
      <alignment horizontal="center" wrapText="1"/>
    </xf>
    <xf numFmtId="0" fontId="9" fillId="0" borderId="4" xfId="14" applyFont="1" applyBorder="1" applyAlignment="1">
      <alignment horizontal="center" wrapText="1"/>
    </xf>
    <xf numFmtId="0" fontId="6" fillId="0" borderId="5" xfId="14" applyFont="1" applyBorder="1" applyAlignment="1">
      <alignment horizontal="center" vertical="center" wrapText="1"/>
    </xf>
    <xf numFmtId="0" fontId="6" fillId="0" borderId="8" xfId="14" applyFont="1" applyBorder="1" applyAlignment="1">
      <alignment horizontal="center" vertical="center" wrapText="1"/>
    </xf>
    <xf numFmtId="0" fontId="6" fillId="0" borderId="6" xfId="14" applyFont="1" applyBorder="1" applyAlignment="1">
      <alignment horizontal="center" vertical="center" wrapText="1"/>
    </xf>
    <xf numFmtId="0" fontId="9" fillId="0" borderId="3" xfId="14" applyFont="1" applyBorder="1" applyAlignment="1">
      <alignment horizontal="center" wrapText="1"/>
    </xf>
    <xf numFmtId="0" fontId="9" fillId="0" borderId="2" xfId="14" applyFont="1" applyBorder="1" applyAlignment="1">
      <alignment horizontal="center" vertical="center"/>
    </xf>
    <xf numFmtId="0" fontId="9" fillId="0" borderId="4" xfId="14" applyFont="1" applyBorder="1" applyAlignment="1">
      <alignment horizontal="center" vertical="center"/>
    </xf>
    <xf numFmtId="0" fontId="9" fillId="0" borderId="3" xfId="14" applyFont="1" applyBorder="1" applyAlignment="1">
      <alignment horizontal="center" vertical="center"/>
    </xf>
    <xf numFmtId="4" fontId="9" fillId="0" borderId="2" xfId="14" applyNumberFormat="1" applyFont="1" applyBorder="1" applyAlignment="1">
      <alignment horizontal="right"/>
    </xf>
    <xf numFmtId="4" fontId="9" fillId="0" borderId="4" xfId="14" applyNumberFormat="1" applyFont="1" applyBorder="1" applyAlignment="1">
      <alignment horizontal="right"/>
    </xf>
    <xf numFmtId="4" fontId="9" fillId="0" borderId="3" xfId="14" applyNumberFormat="1" applyFont="1" applyBorder="1" applyAlignment="1">
      <alignment horizontal="right"/>
    </xf>
    <xf numFmtId="0" fontId="26" fillId="0" borderId="5" xfId="13" applyFont="1" applyBorder="1" applyAlignment="1">
      <alignment horizontal="center" vertical="center" wrapText="1"/>
    </xf>
    <xf numFmtId="0" fontId="28" fillId="0" borderId="8" xfId="13" applyFont="1" applyBorder="1" applyAlignment="1">
      <alignment horizontal="center" vertical="center" wrapText="1"/>
    </xf>
    <xf numFmtId="0" fontId="28" fillId="0" borderId="6" xfId="13" applyFont="1" applyBorder="1" applyAlignment="1">
      <alignment horizontal="center" vertical="center" wrapText="1"/>
    </xf>
    <xf numFmtId="0" fontId="29" fillId="0" borderId="35" xfId="13" applyFont="1" applyBorder="1" applyAlignment="1">
      <alignment horizontal="center" vertical="center" wrapText="1"/>
    </xf>
    <xf numFmtId="0" fontId="30" fillId="0" borderId="36" xfId="13" applyFont="1" applyBorder="1" applyAlignment="1">
      <alignment horizontal="center" vertical="center" wrapText="1"/>
    </xf>
    <xf numFmtId="0" fontId="30" fillId="0" borderId="37" xfId="13" applyFont="1" applyBorder="1" applyAlignment="1">
      <alignment horizontal="center" vertical="center" wrapText="1"/>
    </xf>
    <xf numFmtId="49" fontId="6" fillId="0" borderId="0" xfId="10" applyNumberFormat="1" applyFont="1" applyAlignment="1">
      <alignment horizontal="left" wrapText="1"/>
    </xf>
  </cellXfs>
  <cellStyles count="16">
    <cellStyle name="Обычный" xfId="0" builtinId="0"/>
    <cellStyle name="Обычный 10" xfId="13"/>
    <cellStyle name="Обычный 2" xfId="4"/>
    <cellStyle name="Обычный 2 2" xfId="6"/>
    <cellStyle name="Обычный 2 2 2" xfId="9"/>
    <cellStyle name="Обычный 2 2 3" xfId="12"/>
    <cellStyle name="Обычный 2 2 4" xfId="15"/>
    <cellStyle name="Обычный 2 3" xfId="10"/>
    <cellStyle name="Обычный 3" xfId="1"/>
    <cellStyle name="Обычный 4" xfId="5"/>
    <cellStyle name="Обычный 4 2" xfId="2"/>
    <cellStyle name="Обычный 5" xfId="8"/>
    <cellStyle name="Обычный 6" xfId="11"/>
    <cellStyle name="Обычный 65" xfId="14"/>
    <cellStyle name="Обычный_Обоснование цены договора (ЗСО ВЗ№2)" xfId="3"/>
    <cellStyle name="Финансовый 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63" Type="http://schemas.openxmlformats.org/officeDocument/2006/relationships/externalLink" Target="externalLinks/externalLink56.xml"/><Relationship Id="rId68" Type="http://schemas.openxmlformats.org/officeDocument/2006/relationships/externalLink" Target="externalLinks/externalLink61.xml"/><Relationship Id="rId84" Type="http://schemas.openxmlformats.org/officeDocument/2006/relationships/externalLink" Target="externalLinks/externalLink77.xml"/><Relationship Id="rId89" Type="http://schemas.openxmlformats.org/officeDocument/2006/relationships/externalLink" Target="externalLinks/externalLink82.xml"/><Relationship Id="rId16" Type="http://schemas.openxmlformats.org/officeDocument/2006/relationships/externalLink" Target="externalLinks/externalLink9.xml"/><Relationship Id="rId11" Type="http://schemas.openxmlformats.org/officeDocument/2006/relationships/externalLink" Target="externalLinks/externalLink4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74" Type="http://schemas.openxmlformats.org/officeDocument/2006/relationships/externalLink" Target="externalLinks/externalLink67.xml"/><Relationship Id="rId79" Type="http://schemas.openxmlformats.org/officeDocument/2006/relationships/externalLink" Target="externalLinks/externalLink72.xml"/><Relationship Id="rId102" Type="http://schemas.openxmlformats.org/officeDocument/2006/relationships/externalLink" Target="externalLinks/externalLink95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83.xml"/><Relationship Id="rId95" Type="http://schemas.openxmlformats.org/officeDocument/2006/relationships/externalLink" Target="externalLinks/externalLink88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64" Type="http://schemas.openxmlformats.org/officeDocument/2006/relationships/externalLink" Target="externalLinks/externalLink57.xml"/><Relationship Id="rId69" Type="http://schemas.openxmlformats.org/officeDocument/2006/relationships/externalLink" Target="externalLinks/externalLink62.xml"/><Relationship Id="rId80" Type="http://schemas.openxmlformats.org/officeDocument/2006/relationships/externalLink" Target="externalLinks/externalLink73.xml"/><Relationship Id="rId85" Type="http://schemas.openxmlformats.org/officeDocument/2006/relationships/externalLink" Target="externalLinks/externalLink78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59" Type="http://schemas.openxmlformats.org/officeDocument/2006/relationships/externalLink" Target="externalLinks/externalLink52.xml"/><Relationship Id="rId103" Type="http://schemas.openxmlformats.org/officeDocument/2006/relationships/theme" Target="theme/theme1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externalLink" Target="externalLinks/externalLink63.xml"/><Relationship Id="rId75" Type="http://schemas.openxmlformats.org/officeDocument/2006/relationships/externalLink" Target="externalLinks/externalLink68.xml"/><Relationship Id="rId83" Type="http://schemas.openxmlformats.org/officeDocument/2006/relationships/externalLink" Target="externalLinks/externalLink76.xml"/><Relationship Id="rId88" Type="http://schemas.openxmlformats.org/officeDocument/2006/relationships/externalLink" Target="externalLinks/externalLink81.xml"/><Relationship Id="rId91" Type="http://schemas.openxmlformats.org/officeDocument/2006/relationships/externalLink" Target="externalLinks/externalLink84.xml"/><Relationship Id="rId96" Type="http://schemas.openxmlformats.org/officeDocument/2006/relationships/externalLink" Target="externalLinks/externalLink8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106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externalLink" Target="externalLinks/externalLink58.xml"/><Relationship Id="rId73" Type="http://schemas.openxmlformats.org/officeDocument/2006/relationships/externalLink" Target="externalLinks/externalLink66.xml"/><Relationship Id="rId78" Type="http://schemas.openxmlformats.org/officeDocument/2006/relationships/externalLink" Target="externalLinks/externalLink71.xml"/><Relationship Id="rId81" Type="http://schemas.openxmlformats.org/officeDocument/2006/relationships/externalLink" Target="externalLinks/externalLink74.xml"/><Relationship Id="rId86" Type="http://schemas.openxmlformats.org/officeDocument/2006/relationships/externalLink" Target="externalLinks/externalLink79.xml"/><Relationship Id="rId94" Type="http://schemas.openxmlformats.org/officeDocument/2006/relationships/externalLink" Target="externalLinks/externalLink87.xml"/><Relationship Id="rId99" Type="http://schemas.openxmlformats.org/officeDocument/2006/relationships/externalLink" Target="externalLinks/externalLink92.xml"/><Relationship Id="rId101" Type="http://schemas.openxmlformats.org/officeDocument/2006/relationships/externalLink" Target="externalLinks/externalLink9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32.xml"/><Relationship Id="rId34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76" Type="http://schemas.openxmlformats.org/officeDocument/2006/relationships/externalLink" Target="externalLinks/externalLink69.xml"/><Relationship Id="rId97" Type="http://schemas.openxmlformats.org/officeDocument/2006/relationships/externalLink" Target="externalLinks/externalLink90.xml"/><Relationship Id="rId10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4.xml"/><Relationship Id="rId92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2.xml"/><Relationship Id="rId24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66" Type="http://schemas.openxmlformats.org/officeDocument/2006/relationships/externalLink" Target="externalLinks/externalLink59.xml"/><Relationship Id="rId87" Type="http://schemas.openxmlformats.org/officeDocument/2006/relationships/externalLink" Target="externalLinks/externalLink80.xml"/><Relationship Id="rId61" Type="http://schemas.openxmlformats.org/officeDocument/2006/relationships/externalLink" Target="externalLinks/externalLink54.xml"/><Relationship Id="rId82" Type="http://schemas.openxmlformats.org/officeDocument/2006/relationships/externalLink" Target="externalLinks/externalLink75.xml"/><Relationship Id="rId19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7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56" Type="http://schemas.openxmlformats.org/officeDocument/2006/relationships/externalLink" Target="externalLinks/externalLink49.xml"/><Relationship Id="rId77" Type="http://schemas.openxmlformats.org/officeDocument/2006/relationships/externalLink" Target="externalLinks/externalLink70.xml"/><Relationship Id="rId100" Type="http://schemas.openxmlformats.org/officeDocument/2006/relationships/externalLink" Target="externalLinks/externalLink93.xml"/><Relationship Id="rId105" Type="http://schemas.openxmlformats.org/officeDocument/2006/relationships/sharedStrings" Target="sharedStrings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externalLink" Target="externalLinks/externalLink65.xml"/><Relationship Id="rId93" Type="http://schemas.openxmlformats.org/officeDocument/2006/relationships/externalLink" Target="externalLinks/externalLink86.xml"/><Relationship Id="rId98" Type="http://schemas.openxmlformats.org/officeDocument/2006/relationships/externalLink" Target="externalLinks/externalLink91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39.xml"/><Relationship Id="rId67" Type="http://schemas.openxmlformats.org/officeDocument/2006/relationships/externalLink" Target="externalLinks/externalLink6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065-3074\3104%20+%20&#1057;&#1084;&#1077;&#1090;&#1072;%20&#1079;&#1072;&#1084;&#1077;&#1085;&#1072;%20&#1079;&#1072;&#1076;&#1074;_41,43-4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42;&#1076;&#1086;&#1083;&#1100;&#1090;&#1088;&#1072;&#1089;&#1089;&#1086;&#1074;&#1099;&#1081;%20&#1087;&#1088;&#1086;&#1077;&#1079;&#1076;%20&#1050;&#1058;&#1050;-&#1056;%20&#1074;&#1072;&#1088;&#1080;&#1072;&#1085;&#1090;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52;&#1072;&#1090;&#1074;&#1077;&#1077;&#1074;&#1072;\d\&#1052;&#1086;&#1080;%20&#1076;&#1086;&#1082;&#1091;&#1084;&#1077;&#1085;&#1090;&#1099;\&#1051;&#1080;_&#1040;&#1042;\Smeta\62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52;&#1072;&#1090;&#1074;&#1077;&#1077;&#1074;&#1072;\d\new\&#1057;&#1052;&#1045;&#1058;&#1067;\INGGEO\1110-1113\1111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p\nolfn_grp\KAP\&#1057;&#1059;&#1057;&#1051;&#1054;&#1042;&#1054;\1212-2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4\Z\!Bakcell\&#1041;&#1102;&#1076;\&#1041;&#1102;&#1076;&#1078;&#1077;&#1090;_Bakcell_081_07_2007-09-2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&#1086;&#1073;&#1084;&#1077;&#1085;\&#1052;&#1086;&#1080;%20&#1076;&#1086;&#1082;&#1091;&#1084;&#1077;&#1085;&#1090;&#1099;\Files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&#1057;&#1052;&#1045;&#1058;&#1067;\INGGEO\1300-02,07-1350\1141-1156\11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&#1057;&#1044;_&#1044;&#1086;&#1082;&#1091;&#1084;&#1077;&#1085;&#1090;&#1072;&#1094;&#1080;&#1103;\&#1057;&#1084;&#1077;&#1090;&#1099;\1380\1380%20&#1048;&#1048;+&#1055;&#105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MarchenkoAV\Local%20Settings\Temporary%20Internet%20Files\Content.Outlook\R5GSOTSO\&#1050;&#1085;&#1080;&#1075;&#1072;1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Lucia\SMETI\04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zdov\mail\&#1043;&#1077;&#1086;&#1092;&#1080;&#1079;_&#1089;&#1084;&#1077;&#1090;&#10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8;&#1086;&#1077;&#1082;&#1090;&#1099;\&#1090;&#1077;&#1085;&#1076;&#1077;&#1088;\&#1052;&#1086;&#1076;&#1077;&#1088;&#1085;&#1080;&#1079;&#1072;&#1094;&#1080;&#1103;_r1\&#1051;&#1086;&#1090;10_301\Documents%20and%20Settings\gip\&#1056;&#1072;&#1073;&#1086;&#1095;&#1080;&#1081;%20&#1089;&#1090;&#1086;&#1083;\&#1057;&#1084;&#1077;&#1090;&#1099;_&#1043;&#1045;&#1054;&#1057;&#1058;&#1056;&#1054;&#1049;\Zarplata_1\&#1044;&#1077;&#1085;&#1080;&#1089;\&#1089;&#1086;&#1093;&#1088;&#1072;&#1085;&#1080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Docs\Zarplata_1\&#1044;&#1077;&#1085;&#1080;&#1089;\&#1089;&#1086;&#1093;&#1088;&#1072;&#1085;&#1080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KukreshZI\Local%20Settings\Temporary%20Internet%20Files\OLK7\Documents%20and%20Settings\091\&#1056;&#1072;&#1073;&#1086;&#1095;&#1080;&#1081;%20&#1089;&#1090;&#1086;&#1083;\&#1044;&#1086;&#1082;&#1091;&#1084;&#1077;&#1085;&#1090;&#1099;\&#1087;&#1088;&#1086;&#1075;&#1088;&#1072;&#1084;&#1084;&#1072;%202005%20&#1075;\&#1063;&#1077;&#1088;&#1085;&#1086;&#1084;&#1086;&#1088;&#1082;&#1072;\&#1048;&#1085;&#1078;&#1043;&#1077;&#1086;\&#1089;&#1091;&#1073;&#1087;&#1086;&#1076;&#1088;&#1103;&#1076;&#1085;&#1099;&#1081;\&#1057;&#1058;&#1056;&#1054;&#1049;&#1053;&#1045;&#1060;&#1058;&#1068;\&#1051;&#1054;&#1058;%2029%20&#1063;&#1058;&#1053;%20&#1076;.1601\&#1055;&#1077;&#1088;&#1074;&#1099;&#1081;%20&#1074;&#1072;&#1088;&#1080;&#1072;&#1085;&#1090;\1141-1156\11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Lucia\SMETI\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РП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  <sheetDataSet>
      <sheetData sheetId="0" refreshError="1"/>
      <sheetData sheetId="1" refreshError="1"/>
      <sheetData sheetId="2">
        <row r="6">
          <cell r="B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  <sheetName val="Смета"/>
      <sheetName val="топо"/>
      <sheetName val="0404"/>
      <sheetName val="Шкаф"/>
      <sheetName val="5ОборРабМест(HP)"/>
      <sheetName val="к.84-к.83"/>
      <sheetName val="Коэфф1."/>
      <sheetName val="Прайс лист"/>
      <sheetName val="Прил 6.57"/>
      <sheetName val="СметаСводная"/>
      <sheetName val="Общая часть"/>
      <sheetName val="Сводная"/>
      <sheetName val="Лист опроса"/>
      <sheetName val="Зап-3- СЦ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  <sheetDataSet>
      <sheetData sheetId="0" refreshError="1"/>
      <sheetData sheetId="1">
        <row r="21">
          <cell r="D21">
            <v>12184.394235840109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  <sheetDataSet>
      <sheetData sheetId="0"/>
      <sheetData sheetId="1">
        <row r="26">
          <cell r="C26">
            <v>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  <sheetDataSet>
      <sheetData sheetId="0"/>
      <sheetData sheetId="1">
        <row r="39">
          <cell r="Q39">
            <v>7456.9729799999996</v>
          </cell>
        </row>
      </sheetData>
      <sheetData sheetId="2">
        <row r="17">
          <cell r="P17">
            <v>1003.4628300000001</v>
          </cell>
        </row>
      </sheetData>
      <sheetData sheetId="3">
        <row r="38">
          <cell r="O38">
            <v>276699.80000000005</v>
          </cell>
        </row>
      </sheetData>
      <sheetData sheetId="4">
        <row r="84">
          <cell r="P84">
            <v>6419098.9900000002</v>
          </cell>
        </row>
      </sheetData>
      <sheetData sheetId="5">
        <row r="91">
          <cell r="L91">
            <v>1393945.7700000003</v>
          </cell>
        </row>
      </sheetData>
      <sheetData sheetId="6">
        <row r="55">
          <cell r="K55">
            <v>1901479.6099999999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ФУ"/>
      <sheetName val="ИГ1"/>
    </sheetNames>
    <sheetDataSet>
      <sheetData sheetId="0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КИ"/>
      <sheetName val="Суточная"/>
    </sheetNames>
    <sheetDataSet>
      <sheetData sheetId="0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ОИ_жд_(246,539)_Каштан_(план)"/>
      <sheetName val="Смета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Normal="100" zoomScaleSheetLayoutView="100" workbookViewId="0">
      <selection activeCell="D24" sqref="D24"/>
    </sheetView>
  </sheetViews>
  <sheetFormatPr defaultRowHeight="15" x14ac:dyDescent="0.25"/>
  <cols>
    <col min="1" max="1" width="5.28515625" customWidth="1"/>
    <col min="2" max="2" width="32.85546875" customWidth="1"/>
    <col min="3" max="3" width="13.140625" customWidth="1"/>
    <col min="4" max="4" width="14.140625" customWidth="1"/>
    <col min="5" max="5" width="12.85546875" customWidth="1"/>
    <col min="6" max="6" width="27.28515625" customWidth="1"/>
  </cols>
  <sheetData>
    <row r="1" spans="1:6" x14ac:dyDescent="0.25">
      <c r="A1" s="124"/>
      <c r="B1" s="124"/>
      <c r="C1" s="124"/>
      <c r="D1" s="124"/>
      <c r="E1" s="490" t="s">
        <v>321</v>
      </c>
      <c r="F1" s="490"/>
    </row>
    <row r="2" spans="1:6" x14ac:dyDescent="0.25">
      <c r="A2" s="124"/>
      <c r="B2" s="124"/>
      <c r="C2" s="124"/>
      <c r="D2" s="124"/>
      <c r="E2" s="490" t="s">
        <v>179</v>
      </c>
      <c r="F2" s="490"/>
    </row>
    <row r="3" spans="1:6" x14ac:dyDescent="0.25">
      <c r="A3" s="124"/>
      <c r="B3" s="124"/>
      <c r="C3" s="124"/>
      <c r="D3" s="124"/>
      <c r="E3" s="490" t="s">
        <v>296</v>
      </c>
      <c r="F3" s="490"/>
    </row>
    <row r="4" spans="1:6" x14ac:dyDescent="0.25">
      <c r="A4" s="124"/>
      <c r="B4" s="124"/>
      <c r="C4" s="124"/>
      <c r="D4" s="124"/>
      <c r="E4" s="125"/>
      <c r="F4" s="125"/>
    </row>
    <row r="5" spans="1:6" x14ac:dyDescent="0.25">
      <c r="A5" s="124"/>
      <c r="B5" s="124" t="s">
        <v>146</v>
      </c>
      <c r="C5" s="124"/>
      <c r="D5" s="124"/>
      <c r="E5" s="126" t="s">
        <v>180</v>
      </c>
      <c r="F5" s="125"/>
    </row>
    <row r="6" spans="1:6" x14ac:dyDescent="0.25">
      <c r="A6" s="124"/>
      <c r="B6" s="124"/>
      <c r="C6" s="124"/>
      <c r="D6" s="124"/>
      <c r="E6" s="487"/>
      <c r="F6" s="487"/>
    </row>
    <row r="7" spans="1:6" x14ac:dyDescent="0.25">
      <c r="A7" s="124"/>
      <c r="B7" s="124"/>
      <c r="C7" s="124"/>
      <c r="D7" s="124"/>
      <c r="E7" s="487"/>
      <c r="F7" s="487"/>
    </row>
    <row r="8" spans="1:6" x14ac:dyDescent="0.25">
      <c r="A8" s="124"/>
      <c r="B8" s="124" t="s">
        <v>181</v>
      </c>
      <c r="C8" s="124"/>
      <c r="D8" s="124"/>
      <c r="E8" s="487" t="s">
        <v>182</v>
      </c>
      <c r="F8" s="487"/>
    </row>
    <row r="9" spans="1:6" x14ac:dyDescent="0.25">
      <c r="A9" s="124"/>
      <c r="B9" s="124" t="s">
        <v>298</v>
      </c>
      <c r="C9" s="124"/>
      <c r="D9" s="124"/>
      <c r="E9" s="487" t="s">
        <v>297</v>
      </c>
      <c r="F9" s="487"/>
    </row>
    <row r="10" spans="1:6" x14ac:dyDescent="0.25">
      <c r="A10" s="124"/>
      <c r="B10" s="124"/>
      <c r="C10" s="124"/>
      <c r="D10" s="124"/>
      <c r="E10" s="126"/>
      <c r="F10" s="126"/>
    </row>
    <row r="11" spans="1:6" ht="28.5" customHeight="1" x14ac:dyDescent="0.25">
      <c r="A11" s="491" t="s">
        <v>183</v>
      </c>
      <c r="B11" s="491"/>
      <c r="C11" s="491"/>
      <c r="D11" s="491"/>
      <c r="E11" s="491"/>
      <c r="F11" s="491"/>
    </row>
    <row r="12" spans="1:6" ht="31.5" customHeight="1" x14ac:dyDescent="0.25">
      <c r="A12" s="488" t="s">
        <v>322</v>
      </c>
      <c r="B12" s="488"/>
      <c r="C12" s="488"/>
      <c r="D12" s="488"/>
      <c r="E12" s="488"/>
      <c r="F12" s="488"/>
    </row>
    <row r="13" spans="1:6" x14ac:dyDescent="0.25">
      <c r="A13" s="156"/>
      <c r="B13" s="157"/>
      <c r="C13" s="156"/>
      <c r="D13" s="158"/>
      <c r="E13" s="158"/>
      <c r="F13" s="158"/>
    </row>
    <row r="14" spans="1:6" x14ac:dyDescent="0.25">
      <c r="A14" s="489" t="s">
        <v>184</v>
      </c>
      <c r="B14" s="492" t="s">
        <v>127</v>
      </c>
      <c r="C14" s="489" t="s">
        <v>185</v>
      </c>
      <c r="D14" s="493" t="s">
        <v>186</v>
      </c>
      <c r="E14" s="493" t="s">
        <v>187</v>
      </c>
      <c r="F14" s="493" t="s">
        <v>188</v>
      </c>
    </row>
    <row r="15" spans="1:6" ht="51.75" customHeight="1" x14ac:dyDescent="0.25">
      <c r="A15" s="489"/>
      <c r="B15" s="492"/>
      <c r="C15" s="489"/>
      <c r="D15" s="493"/>
      <c r="E15" s="493"/>
      <c r="F15" s="493"/>
    </row>
    <row r="16" spans="1:6" ht="24" customHeight="1" x14ac:dyDescent="0.25">
      <c r="A16" s="159">
        <v>1</v>
      </c>
      <c r="B16" s="160" t="s">
        <v>274</v>
      </c>
      <c r="C16" s="161" t="s">
        <v>275</v>
      </c>
      <c r="D16" s="162">
        <f>'См№1 ПР'!Q37</f>
        <v>935124.97500000009</v>
      </c>
      <c r="E16" s="162">
        <f>'См№1 ПР'!Q38</f>
        <v>168322.5</v>
      </c>
      <c r="F16" s="163">
        <f>'См№1 ПР'!Q39</f>
        <v>1103447.4750000001</v>
      </c>
    </row>
    <row r="17" spans="1:9" ht="27.75" customHeight="1" x14ac:dyDescent="0.25">
      <c r="A17" s="159">
        <v>2</v>
      </c>
      <c r="B17" s="160" t="s">
        <v>70</v>
      </c>
      <c r="C17" s="161" t="s">
        <v>189</v>
      </c>
      <c r="D17" s="162">
        <f>'См№2 ТОП'!N61</f>
        <v>507350.65689293994</v>
      </c>
      <c r="E17" s="162">
        <f>'См№2 ТОП'!N63</f>
        <v>91323.118799999997</v>
      </c>
      <c r="F17" s="163">
        <f>'См№2 ТОП'!N65</f>
        <v>598673.77879999997</v>
      </c>
    </row>
    <row r="18" spans="1:9" ht="27" customHeight="1" x14ac:dyDescent="0.25">
      <c r="A18" s="159">
        <v>3</v>
      </c>
      <c r="B18" s="160" t="s">
        <v>31</v>
      </c>
      <c r="C18" s="161" t="s">
        <v>190</v>
      </c>
      <c r="D18" s="162">
        <f>'См№3 ГЕО'!J54</f>
        <v>664323.4</v>
      </c>
      <c r="E18" s="162">
        <f>'См№3 ГЕО'!J55</f>
        <v>119578.212</v>
      </c>
      <c r="F18" s="163">
        <f>'См№3 ГЕО'!J56</f>
        <v>783901.61199999996</v>
      </c>
    </row>
    <row r="19" spans="1:9" ht="25.5" x14ac:dyDescent="0.25">
      <c r="A19" s="159">
        <v>4</v>
      </c>
      <c r="B19" s="160" t="s">
        <v>220</v>
      </c>
      <c r="C19" s="161" t="s">
        <v>191</v>
      </c>
      <c r="D19" s="162">
        <f>'6 Межевание'!Q24</f>
        <v>961527.71</v>
      </c>
      <c r="E19" s="162">
        <f>'6 Межевание'!Q25</f>
        <v>173074.99</v>
      </c>
      <c r="F19" s="163">
        <f>'6 Межевание'!Q26</f>
        <v>1134602.7</v>
      </c>
    </row>
    <row r="20" spans="1:9" x14ac:dyDescent="0.25">
      <c r="A20" s="159">
        <v>5</v>
      </c>
      <c r="B20" s="164" t="s">
        <v>128</v>
      </c>
      <c r="C20" s="161" t="s">
        <v>289</v>
      </c>
      <c r="D20" s="162">
        <f>'5 Кадастр'!H68</f>
        <v>49106</v>
      </c>
      <c r="E20" s="162">
        <f>'5 Кадастр'!H69</f>
        <v>8839.08</v>
      </c>
      <c r="F20" s="163">
        <f>'5 Кадастр'!H70</f>
        <v>57945.08</v>
      </c>
    </row>
    <row r="21" spans="1:9" x14ac:dyDescent="0.25">
      <c r="A21" s="159">
        <v>6</v>
      </c>
      <c r="B21" s="160" t="s">
        <v>192</v>
      </c>
      <c r="C21" s="161" t="s">
        <v>193</v>
      </c>
      <c r="D21" s="162">
        <f>Экспертиза!B28</f>
        <v>379247.11048003455</v>
      </c>
      <c r="E21" s="162">
        <f>Экспертиза!B29</f>
        <v>68264.469886406223</v>
      </c>
      <c r="F21" s="163">
        <f>Экспертиза!B30</f>
        <v>447511.58036644076</v>
      </c>
    </row>
    <row r="22" spans="1:9" x14ac:dyDescent="0.25">
      <c r="A22" s="159">
        <v>7</v>
      </c>
      <c r="B22" s="160" t="s">
        <v>194</v>
      </c>
      <c r="C22" s="161"/>
      <c r="D22" s="162">
        <f>SUM(D16:D21)</f>
        <v>3496679.8523729746</v>
      </c>
      <c r="E22" s="162">
        <f>SUM(E16:E21)</f>
        <v>629402.37068640615</v>
      </c>
      <c r="F22" s="162">
        <f>SUM(F16:F21)</f>
        <v>4126082.2261664406</v>
      </c>
    </row>
    <row r="23" spans="1:9" x14ac:dyDescent="0.25">
      <c r="A23" s="124"/>
      <c r="B23" s="124"/>
      <c r="C23" s="124"/>
      <c r="D23" s="165"/>
      <c r="E23" s="124"/>
      <c r="F23" s="165"/>
    </row>
    <row r="24" spans="1:9" ht="15.75" x14ac:dyDescent="0.25">
      <c r="A24" s="124"/>
      <c r="B24" s="153"/>
      <c r="C24" s="153"/>
      <c r="D24" s="153"/>
      <c r="E24" s="155"/>
      <c r="F24" s="166"/>
    </row>
    <row r="25" spans="1:9" x14ac:dyDescent="0.25">
      <c r="A25" s="124"/>
      <c r="B25" s="155" t="s">
        <v>178</v>
      </c>
      <c r="C25" s="54"/>
      <c r="D25" s="54"/>
      <c r="E25" s="54"/>
      <c r="F25" s="54" t="s">
        <v>219</v>
      </c>
      <c r="G25" s="54"/>
      <c r="H25" s="54"/>
      <c r="I25" s="54"/>
    </row>
    <row r="26" spans="1:9" x14ac:dyDescent="0.25">
      <c r="A26" s="124"/>
      <c r="B26" s="124"/>
      <c r="C26" s="124"/>
      <c r="D26" s="124"/>
      <c r="E26" s="165"/>
      <c r="F26" s="124"/>
    </row>
    <row r="27" spans="1:9" x14ac:dyDescent="0.25">
      <c r="A27" s="124"/>
      <c r="B27" s="124"/>
      <c r="C27" s="124"/>
      <c r="D27" s="124"/>
      <c r="E27" s="165"/>
      <c r="F27" s="124"/>
    </row>
    <row r="28" spans="1:9" x14ac:dyDescent="0.25">
      <c r="A28" s="124"/>
      <c r="B28" s="155"/>
      <c r="C28" s="155"/>
      <c r="D28" s="124"/>
      <c r="E28" s="155"/>
      <c r="F28" s="124"/>
    </row>
    <row r="29" spans="1:9" x14ac:dyDescent="0.25">
      <c r="A29" s="124"/>
      <c r="B29" s="155"/>
      <c r="C29" s="155"/>
      <c r="D29" s="124"/>
      <c r="E29" s="155"/>
      <c r="F29" s="124"/>
    </row>
    <row r="30" spans="1:9" x14ac:dyDescent="0.25">
      <c r="A30" s="124"/>
      <c r="B30" s="155"/>
      <c r="C30" s="155"/>
      <c r="D30" s="124"/>
      <c r="E30" s="155"/>
      <c r="F30" s="124"/>
    </row>
    <row r="31" spans="1:9" x14ac:dyDescent="0.25">
      <c r="A31" s="124"/>
      <c r="B31" s="155"/>
      <c r="C31" s="155"/>
      <c r="D31" s="124"/>
      <c r="E31" s="155"/>
      <c r="F31" s="124"/>
    </row>
    <row r="32" spans="1:9" x14ac:dyDescent="0.25">
      <c r="A32" s="124"/>
      <c r="B32" s="124"/>
      <c r="C32" s="124"/>
      <c r="D32" s="124"/>
      <c r="E32" s="124"/>
      <c r="F32" s="124"/>
    </row>
    <row r="33" spans="1:6" x14ac:dyDescent="0.25">
      <c r="A33" s="124"/>
      <c r="B33" s="124"/>
      <c r="C33" s="124"/>
      <c r="D33" s="124"/>
      <c r="E33" s="124"/>
      <c r="F33" s="124"/>
    </row>
  </sheetData>
  <mergeCells count="15">
    <mergeCell ref="E8:F8"/>
    <mergeCell ref="E9:F9"/>
    <mergeCell ref="A12:F12"/>
    <mergeCell ref="A14:A15"/>
    <mergeCell ref="E1:F1"/>
    <mergeCell ref="E2:F2"/>
    <mergeCell ref="E3:F3"/>
    <mergeCell ref="E6:F6"/>
    <mergeCell ref="E7:F7"/>
    <mergeCell ref="A11:F11"/>
    <mergeCell ref="B14:B15"/>
    <mergeCell ref="C14:C15"/>
    <mergeCell ref="D14:D15"/>
    <mergeCell ref="E14:E15"/>
    <mergeCell ref="F14:F15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view="pageBreakPreview" topLeftCell="A4" zoomScaleNormal="100" zoomScaleSheetLayoutView="100" workbookViewId="0">
      <selection activeCell="B15" sqref="B15:B22"/>
    </sheetView>
  </sheetViews>
  <sheetFormatPr defaultRowHeight="15" x14ac:dyDescent="0.25"/>
  <cols>
    <col min="1" max="1" width="3.28515625" customWidth="1"/>
    <col min="2" max="2" width="17.28515625" customWidth="1"/>
    <col min="3" max="3" width="20.7109375" customWidth="1"/>
    <col min="4" max="4" width="8.5703125" customWidth="1"/>
    <col min="5" max="5" width="2.28515625" customWidth="1"/>
    <col min="6" max="6" width="5.7109375" customWidth="1"/>
    <col min="7" max="7" width="2.28515625" customWidth="1"/>
    <col min="8" max="8" width="5.7109375" customWidth="1"/>
    <col min="9" max="9" width="2.28515625" customWidth="1"/>
    <col min="10" max="10" width="5.7109375" customWidth="1"/>
    <col min="11" max="11" width="2.28515625" customWidth="1"/>
    <col min="12" max="12" width="2.42578125" customWidth="1"/>
    <col min="13" max="13" width="5.140625" customWidth="1"/>
    <col min="14" max="14" width="5.7109375" customWidth="1"/>
    <col min="15" max="15" width="5.42578125" customWidth="1"/>
    <col min="16" max="16" width="3.140625" customWidth="1"/>
    <col min="17" max="17" width="10" customWidth="1"/>
    <col min="18" max="18" width="12" customWidth="1"/>
  </cols>
  <sheetData>
    <row r="1" spans="1:17" ht="15.75" x14ac:dyDescent="0.25">
      <c r="A1" s="1"/>
      <c r="B1" s="2"/>
      <c r="C1" s="3"/>
      <c r="D1" s="3"/>
      <c r="E1" s="3"/>
      <c r="F1" s="3"/>
      <c r="G1" s="522" t="s">
        <v>0</v>
      </c>
      <c r="H1" s="522"/>
      <c r="I1" s="522"/>
      <c r="J1" s="522"/>
      <c r="K1" s="522"/>
      <c r="L1" s="522"/>
      <c r="M1" s="522"/>
      <c r="N1" s="522"/>
      <c r="O1" s="522"/>
      <c r="P1" s="522"/>
      <c r="Q1" s="522"/>
    </row>
    <row r="2" spans="1:17" x14ac:dyDescent="0.25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x14ac:dyDescent="0.25">
      <c r="A3" s="8"/>
      <c r="B3" s="523" t="s">
        <v>1</v>
      </c>
      <c r="C3" s="523"/>
      <c r="D3" s="9"/>
      <c r="E3" s="9"/>
      <c r="F3" s="9"/>
      <c r="G3" s="9"/>
      <c r="H3" s="9"/>
      <c r="I3" s="10" t="s">
        <v>2</v>
      </c>
      <c r="J3" s="10"/>
      <c r="K3" s="10"/>
      <c r="L3" s="10"/>
      <c r="M3" s="10"/>
      <c r="N3" s="10"/>
      <c r="O3" s="10"/>
      <c r="P3" s="10"/>
      <c r="Q3" s="11"/>
    </row>
    <row r="4" spans="1:17" x14ac:dyDescent="0.25">
      <c r="A4" s="8"/>
      <c r="B4" s="524"/>
      <c r="C4" s="524"/>
      <c r="D4" s="172"/>
      <c r="E4" s="172"/>
      <c r="F4" s="172"/>
      <c r="G4" s="172"/>
      <c r="H4" s="172"/>
      <c r="I4" s="524"/>
      <c r="J4" s="524"/>
      <c r="K4" s="524"/>
      <c r="L4" s="524"/>
      <c r="M4" s="524"/>
      <c r="N4" s="524"/>
      <c r="O4" s="524"/>
      <c r="P4" s="524"/>
      <c r="Q4" s="524"/>
    </row>
    <row r="5" spans="1:17" x14ac:dyDescent="0.25">
      <c r="A5" s="8"/>
      <c r="B5" s="525"/>
      <c r="C5" s="525"/>
      <c r="D5" s="173"/>
      <c r="E5" s="173"/>
      <c r="F5" s="173"/>
      <c r="G5" s="173"/>
      <c r="H5" s="173"/>
      <c r="I5" s="12" t="s">
        <v>145</v>
      </c>
      <c r="J5" s="12"/>
      <c r="K5" s="12"/>
      <c r="L5" s="12"/>
      <c r="M5" s="12"/>
      <c r="N5" s="12"/>
      <c r="O5" s="12"/>
      <c r="P5" s="12"/>
      <c r="Q5" s="13"/>
    </row>
    <row r="6" spans="1:17" x14ac:dyDescent="0.25">
      <c r="A6" s="8"/>
      <c r="B6" s="526" t="s">
        <v>299</v>
      </c>
      <c r="C6" s="526"/>
      <c r="D6" s="174"/>
      <c r="E6" s="174"/>
      <c r="F6" s="174"/>
      <c r="G6" s="174"/>
      <c r="H6" s="174"/>
      <c r="I6" s="524" t="s">
        <v>299</v>
      </c>
      <c r="J6" s="524"/>
      <c r="K6" s="524"/>
      <c r="L6" s="524"/>
      <c r="M6" s="524"/>
      <c r="N6" s="524"/>
      <c r="O6" s="524"/>
      <c r="P6" s="524"/>
      <c r="Q6" s="524"/>
    </row>
    <row r="7" spans="1:17" x14ac:dyDescent="0.25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</row>
    <row r="8" spans="1:17" x14ac:dyDescent="0.25">
      <c r="A8" s="527" t="s">
        <v>300</v>
      </c>
      <c r="B8" s="527"/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  <c r="Q8" s="527"/>
    </row>
    <row r="9" spans="1:17" x14ac:dyDescent="0.25">
      <c r="A9" s="528" t="s">
        <v>3</v>
      </c>
      <c r="B9" s="528"/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</row>
    <row r="10" spans="1:17" x14ac:dyDescent="0.25">
      <c r="A10" s="18"/>
      <c r="B10" s="20"/>
      <c r="C10" s="21"/>
      <c r="D10" s="21"/>
      <c r="E10" s="21"/>
      <c r="F10" s="21"/>
      <c r="G10" s="21"/>
      <c r="H10" s="21"/>
      <c r="I10" s="171"/>
      <c r="J10" s="171"/>
      <c r="K10" s="171"/>
      <c r="L10" s="171"/>
      <c r="M10" s="171"/>
      <c r="N10" s="171"/>
      <c r="O10" s="171"/>
      <c r="P10" s="171"/>
      <c r="Q10" s="19"/>
    </row>
    <row r="11" spans="1:17" x14ac:dyDescent="0.25">
      <c r="A11" s="529" t="s">
        <v>4</v>
      </c>
      <c r="B11" s="529"/>
      <c r="C11" s="529" t="s">
        <v>5</v>
      </c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</row>
    <row r="12" spans="1:17" ht="29.25" customHeight="1" x14ac:dyDescent="0.25">
      <c r="A12" s="530" t="s">
        <v>6</v>
      </c>
      <c r="B12" s="530"/>
      <c r="C12" s="531" t="s">
        <v>323</v>
      </c>
      <c r="D12" s="531"/>
      <c r="E12" s="531"/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531"/>
      <c r="Q12" s="531"/>
    </row>
    <row r="13" spans="1:17" ht="45" x14ac:dyDescent="0.25">
      <c r="A13" s="22" t="s">
        <v>7</v>
      </c>
      <c r="B13" s="23" t="s">
        <v>8</v>
      </c>
      <c r="C13" s="519" t="s">
        <v>9</v>
      </c>
      <c r="D13" s="520"/>
      <c r="E13" s="519" t="s">
        <v>10</v>
      </c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24" t="s">
        <v>209</v>
      </c>
    </row>
    <row r="14" spans="1:17" x14ac:dyDescent="0.25">
      <c r="A14" s="25">
        <v>1</v>
      </c>
      <c r="B14" s="26">
        <v>2</v>
      </c>
      <c r="C14" s="510">
        <v>3</v>
      </c>
      <c r="D14" s="511"/>
      <c r="E14" s="512">
        <v>4</v>
      </c>
      <c r="F14" s="513"/>
      <c r="G14" s="513"/>
      <c r="H14" s="513"/>
      <c r="I14" s="513"/>
      <c r="J14" s="513"/>
      <c r="K14" s="513"/>
      <c r="L14" s="513"/>
      <c r="M14" s="513"/>
      <c r="N14" s="513"/>
      <c r="O14" s="513"/>
      <c r="P14" s="513"/>
      <c r="Q14" s="27">
        <v>5</v>
      </c>
    </row>
    <row r="15" spans="1:17" ht="74.25" customHeight="1" x14ac:dyDescent="0.25">
      <c r="A15" s="368"/>
      <c r="B15" s="515" t="s">
        <v>277</v>
      </c>
      <c r="C15" s="517" t="s">
        <v>279</v>
      </c>
      <c r="D15" s="518"/>
      <c r="E15" s="122" t="s">
        <v>200</v>
      </c>
      <c r="F15" s="122">
        <f>D16</f>
        <v>12.265000000000001</v>
      </c>
      <c r="G15" s="122" t="s">
        <v>201</v>
      </c>
      <c r="H15" s="122">
        <f>D17</f>
        <v>3.6999999999999998E-2</v>
      </c>
      <c r="I15" s="122" t="s">
        <v>11</v>
      </c>
      <c r="J15" s="122">
        <f>D18</f>
        <v>2300</v>
      </c>
      <c r="K15" s="123" t="s">
        <v>199</v>
      </c>
      <c r="L15" s="123" t="s">
        <v>11</v>
      </c>
      <c r="M15" s="181">
        <f>D22</f>
        <v>3.95</v>
      </c>
      <c r="N15" s="123" t="s">
        <v>11</v>
      </c>
      <c r="O15" s="122">
        <f>D19</f>
        <v>1000</v>
      </c>
      <c r="P15" s="123"/>
      <c r="Q15" s="182">
        <f>(F15+H15*J15)*M15*O15*H16*J16</f>
        <v>592271.29500000004</v>
      </c>
    </row>
    <row r="16" spans="1:17" x14ac:dyDescent="0.25">
      <c r="A16" s="368"/>
      <c r="B16" s="515"/>
      <c r="C16" s="120" t="s">
        <v>141</v>
      </c>
      <c r="D16" s="121">
        <v>12.265000000000001</v>
      </c>
      <c r="E16" s="28"/>
      <c r="F16" s="28"/>
      <c r="G16" s="28" t="s">
        <v>11</v>
      </c>
      <c r="H16" s="28">
        <f>D20</f>
        <v>1.4</v>
      </c>
      <c r="I16" s="29" t="s">
        <v>11</v>
      </c>
      <c r="J16" s="28">
        <f>D21</f>
        <v>1.1000000000000001</v>
      </c>
      <c r="K16" s="29"/>
      <c r="L16" s="29"/>
      <c r="M16" s="29"/>
      <c r="N16" s="29"/>
      <c r="O16" s="29"/>
      <c r="P16" s="29"/>
      <c r="Q16" s="30"/>
    </row>
    <row r="17" spans="1:17" x14ac:dyDescent="0.25">
      <c r="A17" s="368"/>
      <c r="B17" s="515"/>
      <c r="C17" s="120" t="s">
        <v>197</v>
      </c>
      <c r="D17" s="121">
        <v>3.6999999999999998E-2</v>
      </c>
      <c r="E17" s="28"/>
      <c r="F17" s="28"/>
      <c r="G17" s="28"/>
      <c r="H17" s="28"/>
      <c r="I17" s="29"/>
      <c r="J17" s="29"/>
      <c r="K17" s="29"/>
      <c r="L17" s="29"/>
      <c r="M17" s="29"/>
      <c r="N17" s="29"/>
      <c r="O17" s="29"/>
      <c r="P17" s="29"/>
      <c r="Q17" s="30"/>
    </row>
    <row r="18" spans="1:17" x14ac:dyDescent="0.25">
      <c r="A18" s="368"/>
      <c r="B18" s="515"/>
      <c r="C18" s="121" t="s">
        <v>278</v>
      </c>
      <c r="D18" s="121">
        <v>2300</v>
      </c>
      <c r="E18" s="28"/>
      <c r="F18" s="28"/>
      <c r="G18" s="28"/>
      <c r="H18" s="28"/>
      <c r="I18" s="29"/>
      <c r="J18" s="29"/>
      <c r="K18" s="29"/>
      <c r="L18" s="29"/>
      <c r="M18" s="29"/>
      <c r="N18" s="29"/>
      <c r="O18" s="29"/>
      <c r="P18" s="29"/>
      <c r="Q18" s="30"/>
    </row>
    <row r="19" spans="1:17" x14ac:dyDescent="0.25">
      <c r="A19" s="368"/>
      <c r="B19" s="515"/>
      <c r="C19" s="121" t="s">
        <v>202</v>
      </c>
      <c r="D19" s="180">
        <v>1000</v>
      </c>
      <c r="E19" s="28"/>
      <c r="F19" s="28"/>
      <c r="G19" s="28"/>
      <c r="H19" s="28"/>
      <c r="I19" s="29"/>
      <c r="J19" s="29"/>
      <c r="K19" s="29"/>
      <c r="L19" s="29"/>
      <c r="M19" s="29"/>
      <c r="N19" s="29"/>
      <c r="O19" s="29"/>
      <c r="P19" s="29"/>
      <c r="Q19" s="30"/>
    </row>
    <row r="20" spans="1:17" ht="33.75" x14ac:dyDescent="0.25">
      <c r="A20" s="368"/>
      <c r="B20" s="515"/>
      <c r="C20" s="121" t="s">
        <v>280</v>
      </c>
      <c r="D20" s="180">
        <v>1.4</v>
      </c>
      <c r="E20" s="28"/>
      <c r="F20" s="28"/>
      <c r="G20" s="28"/>
      <c r="H20" s="28"/>
      <c r="I20" s="29"/>
      <c r="J20" s="29"/>
      <c r="K20" s="29"/>
      <c r="L20" s="29"/>
      <c r="M20" s="29"/>
      <c r="N20" s="29"/>
      <c r="O20" s="29"/>
      <c r="P20" s="29"/>
      <c r="Q20" s="30"/>
    </row>
    <row r="21" spans="1:17" ht="56.25" x14ac:dyDescent="0.25">
      <c r="A21" s="368"/>
      <c r="B21" s="515"/>
      <c r="C21" s="121" t="s">
        <v>281</v>
      </c>
      <c r="D21" s="180">
        <v>1.1000000000000001</v>
      </c>
      <c r="E21" s="28"/>
      <c r="F21" s="28"/>
      <c r="G21" s="28"/>
      <c r="H21" s="28"/>
      <c r="I21" s="29"/>
      <c r="J21" s="29"/>
      <c r="K21" s="29"/>
      <c r="L21" s="29"/>
      <c r="M21" s="29"/>
      <c r="N21" s="29"/>
      <c r="O21" s="29"/>
      <c r="P21" s="29"/>
      <c r="Q21" s="30"/>
    </row>
    <row r="22" spans="1:17" ht="45" x14ac:dyDescent="0.25">
      <c r="A22" s="369"/>
      <c r="B22" s="516"/>
      <c r="C22" s="167" t="s">
        <v>283</v>
      </c>
      <c r="D22" s="168">
        <v>3.95</v>
      </c>
      <c r="E22" s="356"/>
      <c r="F22" s="357"/>
      <c r="G22" s="357"/>
      <c r="H22" s="357"/>
      <c r="I22" s="358"/>
      <c r="J22" s="358"/>
      <c r="K22" s="358"/>
      <c r="L22" s="358"/>
      <c r="M22" s="358"/>
      <c r="N22" s="358"/>
      <c r="O22" s="358"/>
      <c r="P22" s="358"/>
      <c r="Q22" s="360"/>
    </row>
    <row r="23" spans="1:17" ht="79.5" customHeight="1" x14ac:dyDescent="0.25">
      <c r="A23" s="514" t="s">
        <v>276</v>
      </c>
      <c r="B23" s="515" t="s">
        <v>282</v>
      </c>
      <c r="C23" s="517" t="s">
        <v>196</v>
      </c>
      <c r="D23" s="518"/>
      <c r="E23" s="122" t="s">
        <v>200</v>
      </c>
      <c r="F23" s="122">
        <f>D24</f>
        <v>11.96</v>
      </c>
      <c r="G23" s="122" t="s">
        <v>201</v>
      </c>
      <c r="H23" s="122">
        <f>D25</f>
        <v>0</v>
      </c>
      <c r="I23" s="122" t="s">
        <v>11</v>
      </c>
      <c r="J23" s="122">
        <f>D26</f>
        <v>100</v>
      </c>
      <c r="K23" s="123" t="s">
        <v>199</v>
      </c>
      <c r="L23" s="123" t="s">
        <v>11</v>
      </c>
      <c r="M23" s="181">
        <f>D30</f>
        <v>3.95</v>
      </c>
      <c r="N23" s="123" t="s">
        <v>11</v>
      </c>
      <c r="O23" s="122">
        <f>D27</f>
        <v>1000</v>
      </c>
      <c r="P23" s="123"/>
      <c r="Q23" s="182">
        <f>(F23+H23*J23)*M23*O23*H24*J24</f>
        <v>72752.680000000008</v>
      </c>
    </row>
    <row r="24" spans="1:17" x14ac:dyDescent="0.25">
      <c r="A24" s="514"/>
      <c r="B24" s="515"/>
      <c r="C24" s="120" t="s">
        <v>141</v>
      </c>
      <c r="D24" s="121">
        <v>11.96</v>
      </c>
      <c r="E24" s="28"/>
      <c r="F24" s="28"/>
      <c r="G24" s="28" t="s">
        <v>11</v>
      </c>
      <c r="H24" s="28">
        <f>D28</f>
        <v>1.4</v>
      </c>
      <c r="I24" s="29" t="s">
        <v>11</v>
      </c>
      <c r="J24" s="28">
        <f>D29</f>
        <v>1.1000000000000001</v>
      </c>
      <c r="K24" s="29"/>
      <c r="L24" s="29"/>
      <c r="M24" s="29"/>
      <c r="N24" s="29"/>
      <c r="O24" s="29"/>
      <c r="P24" s="29"/>
      <c r="Q24" s="30"/>
    </row>
    <row r="25" spans="1:17" x14ac:dyDescent="0.25">
      <c r="A25" s="514"/>
      <c r="B25" s="515"/>
      <c r="C25" s="120" t="s">
        <v>197</v>
      </c>
      <c r="D25" s="121">
        <v>0</v>
      </c>
      <c r="E25" s="28"/>
      <c r="F25" s="28"/>
      <c r="G25" s="28"/>
      <c r="H25" s="28"/>
      <c r="I25" s="29"/>
      <c r="J25" s="29"/>
      <c r="K25" s="29"/>
      <c r="L25" s="29"/>
      <c r="M25" s="29"/>
      <c r="N25" s="29"/>
      <c r="O25" s="29"/>
      <c r="P25" s="29"/>
      <c r="Q25" s="30"/>
    </row>
    <row r="26" spans="1:17" x14ac:dyDescent="0.25">
      <c r="A26" s="514"/>
      <c r="B26" s="515"/>
      <c r="C26" s="121" t="s">
        <v>142</v>
      </c>
      <c r="D26" s="121">
        <v>100</v>
      </c>
      <c r="E26" s="28"/>
      <c r="F26" s="28"/>
      <c r="G26" s="28"/>
      <c r="H26" s="28"/>
      <c r="I26" s="29"/>
      <c r="J26" s="29"/>
      <c r="K26" s="29"/>
      <c r="L26" s="29"/>
      <c r="M26" s="29"/>
      <c r="N26" s="29"/>
      <c r="O26" s="29"/>
      <c r="P26" s="29"/>
      <c r="Q26" s="30"/>
    </row>
    <row r="27" spans="1:17" x14ac:dyDescent="0.25">
      <c r="A27" s="514"/>
      <c r="B27" s="515"/>
      <c r="C27" s="121" t="s">
        <v>202</v>
      </c>
      <c r="D27" s="180">
        <v>1000</v>
      </c>
      <c r="E27" s="28"/>
      <c r="F27" s="28"/>
      <c r="G27" s="28"/>
      <c r="H27" s="28"/>
      <c r="I27" s="29"/>
      <c r="J27" s="29"/>
      <c r="K27" s="29"/>
      <c r="L27" s="29"/>
      <c r="M27" s="29"/>
      <c r="N27" s="29"/>
      <c r="O27" s="29"/>
      <c r="P27" s="29"/>
      <c r="Q27" s="30"/>
    </row>
    <row r="28" spans="1:17" ht="33.75" x14ac:dyDescent="0.25">
      <c r="A28" s="514"/>
      <c r="B28" s="515"/>
      <c r="C28" s="121" t="s">
        <v>280</v>
      </c>
      <c r="D28" s="180">
        <v>1.4</v>
      </c>
      <c r="E28" s="28"/>
      <c r="F28" s="28"/>
      <c r="G28" s="28"/>
      <c r="H28" s="28"/>
      <c r="I28" s="29"/>
      <c r="J28" s="29"/>
      <c r="K28" s="29"/>
      <c r="L28" s="29"/>
      <c r="M28" s="29"/>
      <c r="N28" s="29"/>
      <c r="O28" s="29"/>
      <c r="P28" s="29"/>
      <c r="Q28" s="30"/>
    </row>
    <row r="29" spans="1:17" ht="56.25" x14ac:dyDescent="0.25">
      <c r="A29" s="514"/>
      <c r="B29" s="515"/>
      <c r="C29" s="121" t="s">
        <v>281</v>
      </c>
      <c r="D29" s="180">
        <v>1.1000000000000001</v>
      </c>
      <c r="E29" s="28"/>
      <c r="F29" s="28"/>
      <c r="G29" s="28"/>
      <c r="H29" s="28"/>
      <c r="I29" s="29"/>
      <c r="J29" s="29"/>
      <c r="K29" s="29"/>
      <c r="L29" s="29"/>
      <c r="M29" s="29"/>
      <c r="N29" s="29"/>
      <c r="O29" s="29"/>
      <c r="P29" s="29"/>
      <c r="Q29" s="30"/>
    </row>
    <row r="30" spans="1:17" ht="45" x14ac:dyDescent="0.25">
      <c r="A30" s="502"/>
      <c r="B30" s="516"/>
      <c r="C30" s="167" t="s">
        <v>283</v>
      </c>
      <c r="D30" s="168">
        <v>3.95</v>
      </c>
      <c r="E30" s="356"/>
      <c r="F30" s="357"/>
      <c r="G30" s="357"/>
      <c r="H30" s="357"/>
      <c r="I30" s="358"/>
      <c r="J30" s="358"/>
      <c r="K30" s="358"/>
      <c r="L30" s="358"/>
      <c r="M30" s="358"/>
      <c r="N30" s="358"/>
      <c r="O30" s="358"/>
      <c r="P30" s="358"/>
      <c r="Q30" s="360"/>
    </row>
    <row r="31" spans="1:17" ht="150" customHeight="1" x14ac:dyDescent="0.25">
      <c r="A31" s="350"/>
      <c r="B31" s="351" t="s">
        <v>285</v>
      </c>
      <c r="C31" s="494" t="s">
        <v>286</v>
      </c>
      <c r="D31" s="495"/>
      <c r="E31" s="356"/>
      <c r="F31" s="357"/>
      <c r="G31" s="357"/>
      <c r="H31" s="357"/>
      <c r="I31" s="358"/>
      <c r="J31" s="358"/>
      <c r="K31" s="358"/>
      <c r="L31" s="358"/>
      <c r="M31" s="358"/>
      <c r="N31" s="358"/>
      <c r="O31" s="358"/>
      <c r="P31" s="359"/>
      <c r="Q31" s="360"/>
    </row>
    <row r="32" spans="1:17" x14ac:dyDescent="0.25">
      <c r="A32" s="350"/>
      <c r="B32" s="351"/>
      <c r="C32" s="120" t="s">
        <v>141</v>
      </c>
      <c r="D32" s="121">
        <v>68.38</v>
      </c>
      <c r="E32" s="28"/>
      <c r="F32" s="28"/>
      <c r="G32" s="28"/>
      <c r="H32" s="28"/>
      <c r="I32" s="29"/>
      <c r="J32" s="29"/>
      <c r="K32" s="29"/>
      <c r="L32" s="29"/>
      <c r="M32" s="29"/>
      <c r="N32" s="29"/>
      <c r="O32" s="29"/>
      <c r="P32" s="29"/>
      <c r="Q32" s="30"/>
    </row>
    <row r="33" spans="1:18" x14ac:dyDescent="0.25">
      <c r="A33" s="350"/>
      <c r="B33" s="351"/>
      <c r="C33" s="121" t="s">
        <v>142</v>
      </c>
      <c r="D33" s="121">
        <v>1</v>
      </c>
      <c r="E33" s="28"/>
      <c r="F33" s="28"/>
      <c r="G33" s="28"/>
      <c r="H33" s="28"/>
      <c r="I33" s="29"/>
      <c r="J33" s="29"/>
      <c r="K33" s="29"/>
      <c r="L33" s="29"/>
      <c r="M33" s="29"/>
      <c r="N33" s="29"/>
      <c r="O33" s="29"/>
      <c r="P33" s="29"/>
      <c r="Q33" s="30"/>
    </row>
    <row r="34" spans="1:18" x14ac:dyDescent="0.25">
      <c r="A34" s="350"/>
      <c r="B34" s="351"/>
      <c r="C34" s="121" t="s">
        <v>202</v>
      </c>
      <c r="D34" s="180">
        <v>1000</v>
      </c>
      <c r="E34" s="122"/>
      <c r="F34" s="122">
        <f>D32</f>
        <v>68.38</v>
      </c>
      <c r="G34" s="122" t="s">
        <v>11</v>
      </c>
      <c r="H34" s="122">
        <f>D33</f>
        <v>1</v>
      </c>
      <c r="I34" s="122" t="s">
        <v>11</v>
      </c>
      <c r="J34" s="122">
        <f>D35</f>
        <v>3.95</v>
      </c>
      <c r="K34" s="123" t="s">
        <v>11</v>
      </c>
      <c r="L34" s="123"/>
      <c r="M34" s="28">
        <f>D34</f>
        <v>1000</v>
      </c>
      <c r="N34" s="29"/>
      <c r="O34" s="29"/>
      <c r="P34" s="29"/>
      <c r="Q34" s="30">
        <f>F34*H34*J34*M34</f>
        <v>270101</v>
      </c>
    </row>
    <row r="35" spans="1:18" ht="45" x14ac:dyDescent="0.25">
      <c r="A35" s="350"/>
      <c r="B35" s="351"/>
      <c r="C35" s="167" t="s">
        <v>283</v>
      </c>
      <c r="D35" s="168">
        <v>3.95</v>
      </c>
      <c r="E35" s="28"/>
      <c r="F35" s="28"/>
      <c r="G35" s="28"/>
      <c r="H35" s="28"/>
      <c r="I35" s="29"/>
      <c r="J35" s="29"/>
      <c r="K35" s="29"/>
      <c r="L35" s="29"/>
      <c r="M35" s="29"/>
      <c r="N35" s="29"/>
      <c r="O35" s="29"/>
      <c r="P35" s="29"/>
      <c r="Q35" s="30"/>
    </row>
    <row r="36" spans="1:18" x14ac:dyDescent="0.25">
      <c r="A36" s="22" t="s">
        <v>14</v>
      </c>
      <c r="B36" s="31"/>
      <c r="C36" s="32"/>
      <c r="D36" s="33"/>
      <c r="E36" s="34"/>
      <c r="F36" s="35"/>
      <c r="G36" s="35"/>
      <c r="H36" s="35"/>
      <c r="I36" s="496" t="s">
        <v>13</v>
      </c>
      <c r="J36" s="496"/>
      <c r="K36" s="496"/>
      <c r="L36" s="496"/>
      <c r="M36" s="496"/>
      <c r="N36" s="496"/>
      <c r="O36" s="496"/>
      <c r="P36" s="497"/>
      <c r="Q36" s="69">
        <f>Q15+Q23+Q34</f>
        <v>935124.97500000009</v>
      </c>
    </row>
    <row r="37" spans="1:18" x14ac:dyDescent="0.25">
      <c r="A37" s="22"/>
      <c r="B37" s="31"/>
      <c r="C37" s="32" t="s">
        <v>195</v>
      </c>
      <c r="D37" s="33"/>
      <c r="E37" s="34"/>
      <c r="F37" s="35"/>
      <c r="G37" s="35"/>
      <c r="H37" s="35"/>
      <c r="I37" s="170"/>
      <c r="J37" s="170"/>
      <c r="K37" s="170"/>
      <c r="L37" s="498">
        <v>1</v>
      </c>
      <c r="M37" s="498"/>
      <c r="N37" s="498"/>
      <c r="O37" s="170"/>
      <c r="P37" s="170"/>
      <c r="Q37" s="69">
        <f>Q36*L37</f>
        <v>935124.97500000009</v>
      </c>
    </row>
    <row r="38" spans="1:18" x14ac:dyDescent="0.25">
      <c r="A38" s="22" t="s">
        <v>16</v>
      </c>
      <c r="B38" s="36"/>
      <c r="C38" s="37" t="s">
        <v>15</v>
      </c>
      <c r="D38" s="38">
        <v>0.18</v>
      </c>
      <c r="E38" s="39"/>
      <c r="F38" s="40"/>
      <c r="G38" s="40"/>
      <c r="H38" s="41"/>
      <c r="I38" s="42"/>
      <c r="J38" s="42"/>
      <c r="K38" s="42"/>
      <c r="L38" s="42"/>
      <c r="M38" s="42"/>
      <c r="N38" s="42"/>
      <c r="O38" s="42"/>
      <c r="P38" s="42"/>
      <c r="Q38" s="70">
        <f>ROUND(Q37*0.18,2)</f>
        <v>168322.5</v>
      </c>
    </row>
    <row r="39" spans="1:18" x14ac:dyDescent="0.25">
      <c r="A39" s="254" t="s">
        <v>18</v>
      </c>
      <c r="B39" s="255"/>
      <c r="C39" s="256"/>
      <c r="D39" s="257"/>
      <c r="E39" s="258"/>
      <c r="F39" s="259"/>
      <c r="G39" s="259"/>
      <c r="H39" s="259"/>
      <c r="I39" s="499" t="s">
        <v>17</v>
      </c>
      <c r="J39" s="499"/>
      <c r="K39" s="499"/>
      <c r="L39" s="499"/>
      <c r="M39" s="499"/>
      <c r="N39" s="499"/>
      <c r="O39" s="499"/>
      <c r="P39" s="500"/>
      <c r="Q39" s="260">
        <f>Q37+Q38</f>
        <v>1103447.4750000001</v>
      </c>
    </row>
    <row r="40" spans="1:18" ht="21" customHeight="1" x14ac:dyDescent="0.25">
      <c r="A40" s="501" t="s">
        <v>144</v>
      </c>
      <c r="B40" s="503" t="s">
        <v>19</v>
      </c>
      <c r="C40" s="43" t="s">
        <v>20</v>
      </c>
      <c r="D40" s="44">
        <v>0.5</v>
      </c>
      <c r="E40" s="504">
        <f>Q39</f>
        <v>1103447.4750000001</v>
      </c>
      <c r="F40" s="505"/>
      <c r="G40" s="505"/>
      <c r="H40" s="505"/>
      <c r="I40" s="505"/>
      <c r="J40" s="505"/>
      <c r="K40" s="505"/>
      <c r="L40" s="506">
        <f>D40</f>
        <v>0.5</v>
      </c>
      <c r="M40" s="506"/>
      <c r="N40" s="506"/>
      <c r="O40" s="45"/>
      <c r="P40" s="45"/>
      <c r="Q40" s="71">
        <f>ROUND(E40*L40,2)</f>
        <v>551723.74</v>
      </c>
    </row>
    <row r="41" spans="1:18" ht="30.75" customHeight="1" x14ac:dyDescent="0.25">
      <c r="A41" s="502"/>
      <c r="B41" s="503"/>
      <c r="C41" s="43" t="s">
        <v>21</v>
      </c>
      <c r="D41" s="44">
        <v>0.5</v>
      </c>
      <c r="E41" s="507">
        <f>Q39</f>
        <v>1103447.4750000001</v>
      </c>
      <c r="F41" s="508"/>
      <c r="G41" s="508"/>
      <c r="H41" s="508"/>
      <c r="I41" s="508"/>
      <c r="J41" s="508"/>
      <c r="K41" s="508"/>
      <c r="L41" s="509">
        <f>D41</f>
        <v>0.5</v>
      </c>
      <c r="M41" s="509"/>
      <c r="N41" s="509"/>
      <c r="O41" s="509"/>
      <c r="P41" s="46"/>
      <c r="Q41" s="71">
        <f>ROUND(E41*L41,2)</f>
        <v>551723.74</v>
      </c>
      <c r="R41" s="169"/>
    </row>
    <row r="44" spans="1:18" x14ac:dyDescent="0.25">
      <c r="B44" s="54" t="s">
        <v>268</v>
      </c>
      <c r="C44" s="54"/>
      <c r="D44" s="54"/>
      <c r="E44" s="54"/>
      <c r="F44" s="54"/>
      <c r="G44" s="54"/>
      <c r="H44" s="54" t="s">
        <v>219</v>
      </c>
      <c r="I44" s="54"/>
    </row>
  </sheetData>
  <mergeCells count="31">
    <mergeCell ref="C13:D13"/>
    <mergeCell ref="E13:P13"/>
    <mergeCell ref="G1:Q1"/>
    <mergeCell ref="B3:C3"/>
    <mergeCell ref="B4:C4"/>
    <mergeCell ref="I4:Q4"/>
    <mergeCell ref="B5:C5"/>
    <mergeCell ref="B6:C6"/>
    <mergeCell ref="I6:Q6"/>
    <mergeCell ref="A8:Q8"/>
    <mergeCell ref="A9:Q9"/>
    <mergeCell ref="A11:Q11"/>
    <mergeCell ref="A12:B12"/>
    <mergeCell ref="C12:Q12"/>
    <mergeCell ref="C14:D14"/>
    <mergeCell ref="E14:P14"/>
    <mergeCell ref="A23:A30"/>
    <mergeCell ref="B23:B30"/>
    <mergeCell ref="C23:D23"/>
    <mergeCell ref="B15:B22"/>
    <mergeCell ref="C15:D15"/>
    <mergeCell ref="C31:D31"/>
    <mergeCell ref="I36:P36"/>
    <mergeCell ref="L37:N37"/>
    <mergeCell ref="I39:P39"/>
    <mergeCell ref="A40:A41"/>
    <mergeCell ref="B40:B41"/>
    <mergeCell ref="E40:K40"/>
    <mergeCell ref="L40:N40"/>
    <mergeCell ref="E41:K41"/>
    <mergeCell ref="L41:O41"/>
  </mergeCells>
  <pageMargins left="0.59055118110236227" right="0.59055118110236227" top="0.74803149606299213" bottom="0.74803149606299213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72"/>
  <sheetViews>
    <sheetView view="pageBreakPreview" topLeftCell="A14" zoomScale="85" zoomScaleNormal="100" zoomScaleSheetLayoutView="85" workbookViewId="0">
      <selection activeCell="C19" sqref="C19"/>
    </sheetView>
  </sheetViews>
  <sheetFormatPr defaultRowHeight="12.75" x14ac:dyDescent="0.2"/>
  <cols>
    <col min="1" max="1" width="4" style="124" customWidth="1"/>
    <col min="2" max="2" width="35.28515625" style="124" customWidth="1"/>
    <col min="3" max="3" width="7.42578125" style="124" customWidth="1"/>
    <col min="4" max="4" width="14.85546875" style="124" customWidth="1"/>
    <col min="5" max="5" width="6.28515625" style="124" customWidth="1"/>
    <col min="6" max="6" width="2.28515625" style="124" customWidth="1"/>
    <col min="7" max="7" width="5.42578125" style="124" customWidth="1"/>
    <col min="8" max="8" width="2.5703125" style="124" customWidth="1"/>
    <col min="9" max="9" width="5" style="124" customWidth="1"/>
    <col min="10" max="10" width="1.5703125" style="124" customWidth="1"/>
    <col min="11" max="11" width="11.85546875" style="124" customWidth="1"/>
    <col min="12" max="12" width="2.28515625" style="124" customWidth="1"/>
    <col min="13" max="13" width="4.140625" style="124" customWidth="1"/>
    <col min="14" max="14" width="12.42578125" style="124" customWidth="1"/>
    <col min="15" max="16384" width="9.140625" style="124"/>
  </cols>
  <sheetData>
    <row r="1" spans="1:14" x14ac:dyDescent="0.2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15" customHeight="1" x14ac:dyDescent="0.2">
      <c r="A2" s="324"/>
      <c r="B2" s="324"/>
      <c r="C2" s="324"/>
      <c r="D2" s="324"/>
      <c r="E2" s="196"/>
      <c r="F2" s="196"/>
      <c r="G2" s="568" t="s">
        <v>203</v>
      </c>
      <c r="H2" s="568"/>
      <c r="I2" s="568"/>
      <c r="J2" s="568"/>
      <c r="K2" s="568"/>
      <c r="L2" s="568"/>
      <c r="M2" s="568"/>
      <c r="N2" s="568"/>
    </row>
    <row r="3" spans="1:14" ht="15" customHeight="1" x14ac:dyDescent="0.2">
      <c r="A3" s="525"/>
      <c r="B3" s="525"/>
      <c r="C3" s="198"/>
      <c r="D3" s="198"/>
      <c r="E3" s="343"/>
      <c r="F3" s="343"/>
      <c r="G3" s="487" t="s">
        <v>204</v>
      </c>
      <c r="H3" s="487"/>
      <c r="I3" s="487"/>
      <c r="J3" s="487"/>
      <c r="K3" s="487"/>
      <c r="L3" s="487"/>
      <c r="M3" s="487"/>
      <c r="N3" s="487"/>
    </row>
    <row r="4" spans="1:14" ht="15" customHeight="1" x14ac:dyDescent="0.2">
      <c r="A4" s="526"/>
      <c r="B4" s="526"/>
      <c r="C4" s="526"/>
      <c r="D4" s="198"/>
      <c r="E4" s="342"/>
      <c r="F4" s="342"/>
      <c r="G4" s="487" t="s">
        <v>264</v>
      </c>
      <c r="H4" s="487"/>
      <c r="I4" s="487"/>
      <c r="J4" s="487"/>
      <c r="K4" s="487"/>
      <c r="L4" s="487"/>
      <c r="M4" s="487"/>
      <c r="N4" s="487"/>
    </row>
    <row r="5" spans="1:14" ht="20.100000000000001" customHeight="1" x14ac:dyDescent="0.2">
      <c r="A5" s="525"/>
      <c r="B5" s="525"/>
      <c r="C5" s="198"/>
      <c r="D5" s="198"/>
      <c r="E5" s="195"/>
      <c r="F5" s="195"/>
      <c r="G5" s="487" t="s">
        <v>294</v>
      </c>
      <c r="H5" s="487"/>
      <c r="I5" s="487"/>
      <c r="J5" s="487"/>
      <c r="K5" s="487"/>
      <c r="L5" s="487"/>
      <c r="M5" s="487"/>
      <c r="N5" s="487"/>
    </row>
    <row r="6" spans="1:14" ht="20.100000000000001" customHeight="1" x14ac:dyDescent="0.2">
      <c r="A6" s="526"/>
      <c r="B6" s="526"/>
      <c r="C6" s="198"/>
      <c r="D6" s="198"/>
      <c r="E6" s="197"/>
      <c r="F6" s="197"/>
      <c r="G6" s="487" t="s">
        <v>295</v>
      </c>
      <c r="H6" s="487"/>
      <c r="I6" s="487"/>
      <c r="J6" s="487"/>
      <c r="K6" s="487"/>
      <c r="L6" s="487"/>
      <c r="M6" s="487"/>
      <c r="N6" s="487"/>
    </row>
    <row r="7" spans="1:14" x14ac:dyDescent="0.2">
      <c r="A7" s="176"/>
      <c r="B7" s="176"/>
      <c r="C7" s="198"/>
      <c r="D7" s="198"/>
      <c r="E7" s="197"/>
      <c r="F7" s="197"/>
      <c r="G7" s="341"/>
      <c r="H7" s="341"/>
      <c r="I7" s="197"/>
      <c r="J7" s="197"/>
      <c r="K7" s="197"/>
      <c r="L7" s="197"/>
      <c r="M7" s="197"/>
      <c r="N7" s="197"/>
    </row>
    <row r="8" spans="1:14" x14ac:dyDescent="0.2">
      <c r="A8" s="324"/>
      <c r="B8" s="569" t="s">
        <v>328</v>
      </c>
      <c r="C8" s="569"/>
      <c r="D8" s="569"/>
      <c r="E8" s="569"/>
      <c r="F8" s="569"/>
      <c r="G8" s="569"/>
      <c r="H8" s="569"/>
      <c r="I8" s="569"/>
      <c r="J8" s="569"/>
      <c r="K8" s="569"/>
      <c r="L8" s="569"/>
      <c r="M8" s="569"/>
      <c r="N8" s="340"/>
    </row>
    <row r="9" spans="1:14" x14ac:dyDescent="0.2">
      <c r="A9" s="324"/>
      <c r="B9" s="570" t="s">
        <v>263</v>
      </c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324"/>
    </row>
    <row r="10" spans="1:14" x14ac:dyDescent="0.2">
      <c r="A10" s="324"/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24"/>
    </row>
    <row r="11" spans="1:14" ht="15" customHeight="1" x14ac:dyDescent="0.2">
      <c r="A11" s="567" t="s">
        <v>324</v>
      </c>
      <c r="B11" s="567"/>
      <c r="C11" s="567"/>
      <c r="D11" s="567"/>
      <c r="E11" s="567"/>
      <c r="F11" s="567"/>
      <c r="G11" s="567"/>
      <c r="H11" s="567"/>
      <c r="I11" s="567"/>
      <c r="J11" s="567"/>
      <c r="K11" s="567"/>
      <c r="L11" s="567"/>
      <c r="M11" s="567"/>
      <c r="N11" s="567"/>
    </row>
    <row r="12" spans="1:14" ht="15" customHeight="1" x14ac:dyDescent="0.2">
      <c r="A12" s="567" t="s">
        <v>207</v>
      </c>
      <c r="B12" s="567"/>
      <c r="C12" s="567"/>
      <c r="D12" s="567"/>
      <c r="E12" s="567"/>
      <c r="F12" s="567"/>
      <c r="G12" s="567"/>
      <c r="H12" s="567"/>
      <c r="I12" s="567"/>
      <c r="J12" s="567"/>
      <c r="K12" s="567"/>
      <c r="L12" s="567"/>
      <c r="M12" s="567"/>
      <c r="N12" s="567"/>
    </row>
    <row r="13" spans="1:14" ht="15" customHeight="1" x14ac:dyDescent="0.2">
      <c r="A13" s="567" t="s">
        <v>262</v>
      </c>
      <c r="B13" s="567"/>
      <c r="C13" s="567"/>
      <c r="D13" s="567"/>
      <c r="E13" s="567"/>
      <c r="F13" s="567"/>
      <c r="G13" s="567"/>
      <c r="H13" s="567"/>
      <c r="I13" s="567"/>
      <c r="J13" s="567"/>
      <c r="K13" s="567"/>
      <c r="L13" s="567"/>
      <c r="M13" s="567"/>
      <c r="N13" s="567"/>
    </row>
    <row r="14" spans="1:14" x14ac:dyDescent="0.2">
      <c r="A14" s="338" t="s">
        <v>261</v>
      </c>
      <c r="B14" s="561" t="s">
        <v>260</v>
      </c>
      <c r="C14" s="561"/>
      <c r="D14" s="561"/>
      <c r="E14" s="561"/>
      <c r="F14" s="561"/>
      <c r="G14" s="561"/>
      <c r="H14" s="561"/>
      <c r="I14" s="561"/>
      <c r="J14" s="561"/>
      <c r="K14" s="561"/>
      <c r="L14" s="338"/>
      <c r="M14" s="338"/>
      <c r="N14" s="338"/>
    </row>
    <row r="15" spans="1:14" x14ac:dyDescent="0.2">
      <c r="A15" s="562" t="s">
        <v>259</v>
      </c>
      <c r="B15" s="562" t="s">
        <v>26</v>
      </c>
      <c r="C15" s="562" t="s">
        <v>72</v>
      </c>
      <c r="D15" s="562" t="s">
        <v>73</v>
      </c>
      <c r="E15" s="563" t="s">
        <v>258</v>
      </c>
      <c r="F15" s="564"/>
      <c r="G15" s="564"/>
      <c r="H15" s="564"/>
      <c r="I15" s="564"/>
      <c r="J15" s="564"/>
      <c r="K15" s="564"/>
      <c r="L15" s="564"/>
      <c r="M15" s="564"/>
      <c r="N15" s="539" t="s">
        <v>257</v>
      </c>
    </row>
    <row r="16" spans="1:14" x14ac:dyDescent="0.2">
      <c r="A16" s="562"/>
      <c r="B16" s="562"/>
      <c r="C16" s="562"/>
      <c r="D16" s="562"/>
      <c r="E16" s="565"/>
      <c r="F16" s="566"/>
      <c r="G16" s="566"/>
      <c r="H16" s="566"/>
      <c r="I16" s="566"/>
      <c r="J16" s="566"/>
      <c r="K16" s="566"/>
      <c r="L16" s="566"/>
      <c r="M16" s="566"/>
      <c r="N16" s="540"/>
    </row>
    <row r="17" spans="1:16" x14ac:dyDescent="0.2">
      <c r="A17" s="336">
        <v>1</v>
      </c>
      <c r="B17" s="336">
        <v>2</v>
      </c>
      <c r="C17" s="336">
        <v>3</v>
      </c>
      <c r="D17" s="336">
        <v>4</v>
      </c>
      <c r="E17" s="541">
        <v>5</v>
      </c>
      <c r="F17" s="542"/>
      <c r="G17" s="542"/>
      <c r="H17" s="542"/>
      <c r="I17" s="542"/>
      <c r="J17" s="542"/>
      <c r="K17" s="542"/>
      <c r="L17" s="542"/>
      <c r="M17" s="542"/>
      <c r="N17" s="333">
        <v>6</v>
      </c>
    </row>
    <row r="18" spans="1:16" x14ac:dyDescent="0.2">
      <c r="A18" s="337"/>
      <c r="B18" s="337" t="s">
        <v>75</v>
      </c>
      <c r="C18" s="336"/>
      <c r="D18" s="335"/>
      <c r="E18" s="334"/>
      <c r="F18" s="334"/>
      <c r="G18" s="334"/>
      <c r="H18" s="334"/>
      <c r="I18" s="334"/>
      <c r="J18" s="334"/>
      <c r="K18" s="334"/>
      <c r="L18" s="334"/>
      <c r="M18" s="334"/>
      <c r="N18" s="333"/>
    </row>
    <row r="19" spans="1:16" x14ac:dyDescent="0.2">
      <c r="A19" s="331"/>
      <c r="B19" s="330" t="s">
        <v>77</v>
      </c>
      <c r="C19" s="349">
        <f>2400*20/10000</f>
        <v>4.8</v>
      </c>
      <c r="D19" s="332"/>
      <c r="E19" s="327"/>
      <c r="F19" s="327"/>
      <c r="G19" s="327"/>
      <c r="H19" s="327"/>
      <c r="I19" s="327"/>
      <c r="J19" s="327"/>
      <c r="K19" s="327"/>
      <c r="L19" s="327"/>
      <c r="M19" s="327"/>
      <c r="N19" s="326"/>
    </row>
    <row r="20" spans="1:16" x14ac:dyDescent="0.2">
      <c r="A20" s="331"/>
      <c r="B20" s="330"/>
      <c r="C20" s="329"/>
      <c r="D20" s="328"/>
      <c r="E20" s="327"/>
      <c r="F20" s="327"/>
      <c r="G20" s="327"/>
      <c r="H20" s="327"/>
      <c r="I20" s="327"/>
      <c r="J20" s="327"/>
      <c r="K20" s="327"/>
      <c r="L20" s="327"/>
      <c r="M20" s="327"/>
      <c r="N20" s="326"/>
    </row>
    <row r="21" spans="1:16" x14ac:dyDescent="0.2">
      <c r="A21" s="543"/>
      <c r="B21" s="544"/>
      <c r="C21" s="544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5"/>
    </row>
    <row r="22" spans="1:16" s="324" customFormat="1" ht="15.75" customHeight="1" x14ac:dyDescent="0.2">
      <c r="A22" s="555">
        <v>1</v>
      </c>
      <c r="B22" s="548" t="s">
        <v>303</v>
      </c>
      <c r="C22" s="479"/>
      <c r="D22" s="557" t="s">
        <v>304</v>
      </c>
      <c r="E22" s="559" t="s">
        <v>255</v>
      </c>
      <c r="F22" s="560"/>
      <c r="G22" s="560"/>
      <c r="H22" s="560"/>
      <c r="I22" s="560"/>
      <c r="J22" s="560"/>
      <c r="K22" s="560"/>
      <c r="L22" s="560"/>
      <c r="M22" s="560"/>
      <c r="N22" s="480"/>
      <c r="O22" s="362"/>
      <c r="P22" s="308"/>
    </row>
    <row r="23" spans="1:16" s="324" customFormat="1" ht="45.75" customHeight="1" x14ac:dyDescent="0.2">
      <c r="A23" s="547"/>
      <c r="B23" s="549"/>
      <c r="C23" s="361"/>
      <c r="D23" s="550"/>
      <c r="E23" s="363">
        <v>6426</v>
      </c>
      <c r="F23" s="364" t="s">
        <v>125</v>
      </c>
      <c r="G23" s="481">
        <v>2</v>
      </c>
      <c r="H23" s="364" t="s">
        <v>125</v>
      </c>
      <c r="I23" s="308">
        <f>C25</f>
        <v>1.3</v>
      </c>
      <c r="J23" s="364" t="s">
        <v>125</v>
      </c>
      <c r="K23" s="308">
        <f>C26</f>
        <v>0.7</v>
      </c>
      <c r="L23" s="364"/>
      <c r="M23" s="322"/>
      <c r="N23" s="306">
        <f>E23*I23*G23*K23</f>
        <v>11695.320000000002</v>
      </c>
      <c r="O23" s="322"/>
      <c r="P23" s="322"/>
    </row>
    <row r="24" spans="1:16" s="324" customFormat="1" ht="27.75" customHeight="1" x14ac:dyDescent="0.2">
      <c r="A24" s="547"/>
      <c r="B24" s="549"/>
      <c r="C24" s="361"/>
      <c r="D24" s="550"/>
      <c r="E24" s="323"/>
      <c r="F24" s="322"/>
      <c r="G24" s="322"/>
      <c r="H24" s="322"/>
      <c r="I24" s="322"/>
      <c r="J24" s="322"/>
      <c r="K24" s="322"/>
      <c r="L24" s="322"/>
      <c r="M24" s="322"/>
      <c r="N24" s="315"/>
      <c r="O24" s="364"/>
      <c r="P24" s="481"/>
    </row>
    <row r="25" spans="1:16" s="324" customFormat="1" ht="12.75" customHeight="1" x14ac:dyDescent="0.2">
      <c r="A25" s="547"/>
      <c r="B25" s="482" t="s">
        <v>305</v>
      </c>
      <c r="C25" s="361">
        <v>1.3</v>
      </c>
      <c r="D25" s="550"/>
      <c r="E25" s="553" t="s">
        <v>252</v>
      </c>
      <c r="F25" s="554"/>
      <c r="G25" s="554"/>
      <c r="H25" s="554"/>
      <c r="I25" s="554"/>
      <c r="J25" s="554"/>
      <c r="K25" s="554"/>
      <c r="L25" s="554"/>
      <c r="M25" s="554"/>
      <c r="N25" s="315"/>
      <c r="O25" s="364"/>
      <c r="P25" s="481"/>
    </row>
    <row r="26" spans="1:16" s="324" customFormat="1" ht="12.75" customHeight="1" x14ac:dyDescent="0.2">
      <c r="A26" s="547"/>
      <c r="B26" s="482" t="s">
        <v>306</v>
      </c>
      <c r="C26" s="361">
        <v>0.7</v>
      </c>
      <c r="D26" s="550"/>
      <c r="E26" s="363">
        <v>2538</v>
      </c>
      <c r="F26" s="364" t="s">
        <v>125</v>
      </c>
      <c r="G26" s="483">
        <f>G23</f>
        <v>2</v>
      </c>
      <c r="H26" s="364" t="s">
        <v>125</v>
      </c>
      <c r="I26" s="364">
        <f>C25</f>
        <v>1.3</v>
      </c>
      <c r="J26" s="364"/>
      <c r="K26" s="364"/>
      <c r="L26" s="364"/>
      <c r="M26" s="364"/>
      <c r="N26" s="306">
        <f>E26*I26*G26</f>
        <v>6598.8</v>
      </c>
      <c r="O26" s="364"/>
      <c r="P26" s="322"/>
    </row>
    <row r="27" spans="1:16" s="324" customFormat="1" x14ac:dyDescent="0.2">
      <c r="A27" s="556"/>
      <c r="B27" s="484" t="s">
        <v>307</v>
      </c>
      <c r="C27" s="485"/>
      <c r="D27" s="558"/>
      <c r="E27" s="345"/>
      <c r="F27" s="346"/>
      <c r="G27" s="346"/>
      <c r="H27" s="346"/>
      <c r="I27" s="346"/>
      <c r="J27" s="346"/>
      <c r="K27" s="346"/>
      <c r="L27" s="346"/>
      <c r="M27" s="346"/>
      <c r="N27" s="486"/>
    </row>
    <row r="28" spans="1:16" s="324" customFormat="1" x14ac:dyDescent="0.2">
      <c r="A28" s="555">
        <v>2</v>
      </c>
      <c r="B28" s="548" t="s">
        <v>308</v>
      </c>
      <c r="C28" s="479"/>
      <c r="D28" s="557" t="s">
        <v>309</v>
      </c>
      <c r="E28" s="559" t="s">
        <v>255</v>
      </c>
      <c r="F28" s="560"/>
      <c r="G28" s="560"/>
      <c r="H28" s="560"/>
      <c r="I28" s="560"/>
      <c r="J28" s="560"/>
      <c r="K28" s="560"/>
      <c r="L28" s="560"/>
      <c r="M28" s="560"/>
      <c r="N28" s="480"/>
    </row>
    <row r="29" spans="1:16" s="324" customFormat="1" ht="12.75" customHeight="1" x14ac:dyDescent="0.2">
      <c r="A29" s="547"/>
      <c r="B29" s="549"/>
      <c r="C29" s="361"/>
      <c r="D29" s="550"/>
      <c r="E29" s="363">
        <v>1897</v>
      </c>
      <c r="F29" s="364" t="s">
        <v>125</v>
      </c>
      <c r="G29" s="481">
        <v>2</v>
      </c>
      <c r="H29" s="364" t="s">
        <v>125</v>
      </c>
      <c r="I29" s="364">
        <f>C32</f>
        <v>0.4</v>
      </c>
      <c r="J29" s="364"/>
      <c r="K29" s="308"/>
      <c r="L29" s="364"/>
      <c r="M29" s="322"/>
      <c r="N29" s="306">
        <f>E29*G29*I29</f>
        <v>1517.6000000000001</v>
      </c>
      <c r="O29" s="362"/>
      <c r="P29" s="308"/>
    </row>
    <row r="30" spans="1:16" s="324" customFormat="1" ht="12.75" customHeight="1" x14ac:dyDescent="0.2">
      <c r="A30" s="547"/>
      <c r="B30" s="549"/>
      <c r="C30" s="361"/>
      <c r="D30" s="550"/>
      <c r="E30" s="323"/>
      <c r="F30" s="322"/>
      <c r="G30" s="322"/>
      <c r="H30" s="322"/>
      <c r="I30" s="322"/>
      <c r="J30" s="322"/>
      <c r="K30" s="322"/>
      <c r="L30" s="322"/>
      <c r="M30" s="322"/>
      <c r="N30" s="315"/>
      <c r="O30" s="322"/>
      <c r="P30" s="322"/>
    </row>
    <row r="31" spans="1:16" s="324" customFormat="1" ht="12.75" customHeight="1" x14ac:dyDescent="0.2">
      <c r="A31" s="547"/>
      <c r="B31" s="321"/>
      <c r="C31" s="361"/>
      <c r="D31" s="550"/>
      <c r="E31" s="553" t="s">
        <v>252</v>
      </c>
      <c r="F31" s="554"/>
      <c r="G31" s="554"/>
      <c r="H31" s="554"/>
      <c r="I31" s="554"/>
      <c r="J31" s="554"/>
      <c r="K31" s="554"/>
      <c r="L31" s="554"/>
      <c r="M31" s="554"/>
      <c r="N31" s="315"/>
      <c r="O31" s="364"/>
      <c r="P31" s="481"/>
    </row>
    <row r="32" spans="1:16" s="324" customFormat="1" ht="12.75" customHeight="1" x14ac:dyDescent="0.2">
      <c r="A32" s="547"/>
      <c r="B32" s="482" t="s">
        <v>306</v>
      </c>
      <c r="C32" s="361">
        <v>0.4</v>
      </c>
      <c r="D32" s="550"/>
      <c r="E32" s="363">
        <v>428</v>
      </c>
      <c r="F32" s="364" t="s">
        <v>125</v>
      </c>
      <c r="G32" s="483">
        <f>G29</f>
        <v>2</v>
      </c>
      <c r="J32" s="364"/>
      <c r="K32" s="364"/>
      <c r="L32" s="364"/>
      <c r="M32" s="364"/>
      <c r="N32" s="306">
        <f>E32*G32</f>
        <v>856</v>
      </c>
      <c r="O32" s="364"/>
      <c r="P32" s="481"/>
    </row>
    <row r="33" spans="1:16" s="324" customFormat="1" ht="14.25" customHeight="1" x14ac:dyDescent="0.2">
      <c r="A33" s="556"/>
      <c r="B33" s="484" t="s">
        <v>307</v>
      </c>
      <c r="C33" s="485"/>
      <c r="D33" s="558"/>
      <c r="E33" s="345"/>
      <c r="F33" s="346"/>
      <c r="G33" s="346"/>
      <c r="H33" s="346"/>
      <c r="I33" s="346"/>
      <c r="J33" s="346"/>
      <c r="K33" s="346"/>
      <c r="L33" s="346"/>
      <c r="M33" s="346"/>
      <c r="N33" s="486"/>
      <c r="O33" s="322"/>
    </row>
    <row r="34" spans="1:16" x14ac:dyDescent="0.2">
      <c r="A34" s="546">
        <v>3</v>
      </c>
      <c r="B34" s="548" t="s">
        <v>229</v>
      </c>
      <c r="C34" s="318"/>
      <c r="D34" s="550" t="s">
        <v>256</v>
      </c>
      <c r="E34" s="551" t="s">
        <v>255</v>
      </c>
      <c r="F34" s="552"/>
      <c r="G34" s="552"/>
      <c r="H34" s="552"/>
      <c r="I34" s="552"/>
      <c r="J34" s="552"/>
      <c r="K34" s="552"/>
      <c r="L34" s="552"/>
      <c r="M34" s="552"/>
      <c r="N34" s="325"/>
    </row>
    <row r="35" spans="1:16" x14ac:dyDescent="0.2">
      <c r="A35" s="547"/>
      <c r="B35" s="549"/>
      <c r="C35" s="318"/>
      <c r="D35" s="550"/>
      <c r="E35" s="317">
        <v>3284</v>
      </c>
      <c r="F35" s="316" t="s">
        <v>125</v>
      </c>
      <c r="G35" s="320">
        <f>C19</f>
        <v>4.8</v>
      </c>
      <c r="H35" s="316" t="s">
        <v>125</v>
      </c>
      <c r="I35" s="316">
        <f>C39</f>
        <v>1.1000000000000001</v>
      </c>
      <c r="J35" s="316" t="s">
        <v>125</v>
      </c>
      <c r="K35" s="324">
        <f>C38</f>
        <v>1.55</v>
      </c>
      <c r="L35" s="316"/>
      <c r="M35" s="324"/>
      <c r="N35" s="306">
        <f>E35*I35*G35*K35</f>
        <v>26876.256000000001</v>
      </c>
    </row>
    <row r="36" spans="1:16" x14ac:dyDescent="0.2">
      <c r="A36" s="547"/>
      <c r="B36" s="549"/>
      <c r="C36" s="318"/>
      <c r="D36" s="550"/>
      <c r="E36" s="323"/>
      <c r="F36" s="322"/>
      <c r="G36" s="322"/>
      <c r="H36" s="322"/>
      <c r="I36" s="322"/>
      <c r="J36" s="322"/>
      <c r="K36" s="322"/>
      <c r="L36" s="322"/>
      <c r="M36" s="322"/>
      <c r="N36" s="315"/>
    </row>
    <row r="37" spans="1:16" x14ac:dyDescent="0.2">
      <c r="A37" s="547"/>
      <c r="B37" s="321" t="s">
        <v>254</v>
      </c>
      <c r="C37" s="318"/>
      <c r="D37" s="550"/>
      <c r="E37" s="317"/>
      <c r="F37" s="316"/>
      <c r="G37" s="316"/>
      <c r="H37" s="316"/>
      <c r="I37" s="316"/>
      <c r="J37" s="316"/>
      <c r="K37" s="316"/>
      <c r="L37" s="316"/>
      <c r="M37" s="316"/>
      <c r="N37" s="315"/>
    </row>
    <row r="38" spans="1:16" x14ac:dyDescent="0.2">
      <c r="A38" s="547"/>
      <c r="B38" s="321" t="s">
        <v>253</v>
      </c>
      <c r="C38" s="318">
        <v>1.55</v>
      </c>
      <c r="D38" s="550"/>
      <c r="E38" s="553" t="s">
        <v>252</v>
      </c>
      <c r="F38" s="554"/>
      <c r="G38" s="554"/>
      <c r="H38" s="554"/>
      <c r="I38" s="554"/>
      <c r="J38" s="554"/>
      <c r="K38" s="554"/>
      <c r="L38" s="554"/>
      <c r="M38" s="554"/>
      <c r="N38" s="315"/>
    </row>
    <row r="39" spans="1:16" x14ac:dyDescent="0.2">
      <c r="A39" s="547"/>
      <c r="B39" s="321" t="s">
        <v>251</v>
      </c>
      <c r="C39" s="318">
        <v>1.1000000000000001</v>
      </c>
      <c r="D39" s="550"/>
      <c r="E39" s="317">
        <v>1067</v>
      </c>
      <c r="F39" s="316" t="s">
        <v>125</v>
      </c>
      <c r="G39" s="320">
        <f>G35</f>
        <v>4.8</v>
      </c>
      <c r="H39" s="316" t="s">
        <v>125</v>
      </c>
      <c r="I39" s="316">
        <f>C40</f>
        <v>1.2</v>
      </c>
      <c r="J39" s="316"/>
      <c r="K39" s="316"/>
      <c r="L39" s="316"/>
      <c r="M39" s="316"/>
      <c r="N39" s="306">
        <f>E39*I39*G39</f>
        <v>6145.9199999999992</v>
      </c>
    </row>
    <row r="40" spans="1:16" x14ac:dyDescent="0.2">
      <c r="A40" s="547"/>
      <c r="B40" s="321" t="s">
        <v>250</v>
      </c>
      <c r="C40" s="318">
        <v>1.2</v>
      </c>
      <c r="D40" s="550"/>
      <c r="E40" s="317"/>
      <c r="F40" s="316"/>
      <c r="G40" s="320"/>
      <c r="H40" s="316"/>
      <c r="I40" s="316"/>
      <c r="J40" s="316"/>
      <c r="K40" s="316"/>
      <c r="L40" s="316"/>
      <c r="M40" s="316"/>
      <c r="N40" s="306"/>
    </row>
    <row r="41" spans="1:16" x14ac:dyDescent="0.2">
      <c r="A41" s="547"/>
      <c r="B41" s="319"/>
      <c r="C41" s="318"/>
      <c r="D41" s="550"/>
      <c r="E41" s="317"/>
      <c r="F41" s="316"/>
      <c r="G41" s="316"/>
      <c r="H41" s="316"/>
      <c r="I41" s="316"/>
      <c r="J41" s="316"/>
      <c r="K41" s="316"/>
      <c r="L41" s="316"/>
      <c r="M41" s="316"/>
      <c r="N41" s="315"/>
    </row>
    <row r="42" spans="1:16" x14ac:dyDescent="0.2">
      <c r="A42" s="292"/>
      <c r="B42" s="314"/>
      <c r="C42" s="314"/>
      <c r="D42" s="313"/>
      <c r="E42" s="281"/>
      <c r="F42" s="281"/>
      <c r="G42" s="281"/>
      <c r="H42" s="281"/>
      <c r="I42" s="281"/>
      <c r="J42" s="281"/>
      <c r="K42" s="281"/>
      <c r="L42" s="281"/>
      <c r="M42" s="285" t="s">
        <v>249</v>
      </c>
      <c r="N42" s="312">
        <f>N43+N44</f>
        <v>53689.896000000001</v>
      </c>
    </row>
    <row r="43" spans="1:16" x14ac:dyDescent="0.2">
      <c r="A43" s="311"/>
      <c r="B43" s="310"/>
      <c r="C43" s="310"/>
      <c r="D43" s="309"/>
      <c r="E43" s="308"/>
      <c r="F43" s="308"/>
      <c r="G43" s="308"/>
      <c r="H43" s="308"/>
      <c r="I43" s="308"/>
      <c r="J43" s="308"/>
      <c r="K43" s="308"/>
      <c r="L43" s="308"/>
      <c r="M43" s="307" t="s">
        <v>248</v>
      </c>
      <c r="N43" s="306">
        <f>N35+N23+N29</f>
        <v>40089.175999999999</v>
      </c>
    </row>
    <row r="44" spans="1:16" x14ac:dyDescent="0.2">
      <c r="A44" s="296"/>
      <c r="B44" s="305"/>
      <c r="C44" s="305"/>
      <c r="D44" s="304"/>
      <c r="E44" s="303"/>
      <c r="F44" s="303"/>
      <c r="G44" s="303"/>
      <c r="H44" s="303"/>
      <c r="I44" s="303"/>
      <c r="J44" s="303"/>
      <c r="K44" s="303"/>
      <c r="L44" s="303"/>
      <c r="M44" s="302" t="s">
        <v>247</v>
      </c>
      <c r="N44" s="301">
        <f>N39+N26+N32</f>
        <v>13600.72</v>
      </c>
    </row>
    <row r="45" spans="1:16" s="324" customFormat="1" x14ac:dyDescent="0.2">
      <c r="A45" s="546">
        <v>4</v>
      </c>
      <c r="B45" s="548" t="s">
        <v>265</v>
      </c>
      <c r="C45" s="318"/>
      <c r="D45" s="550" t="s">
        <v>266</v>
      </c>
      <c r="E45" s="559" t="s">
        <v>255</v>
      </c>
      <c r="F45" s="560"/>
      <c r="G45" s="560"/>
      <c r="H45" s="560"/>
      <c r="I45" s="560"/>
      <c r="J45" s="560"/>
      <c r="K45" s="560"/>
      <c r="L45" s="560"/>
      <c r="M45" s="578"/>
      <c r="N45" s="325"/>
      <c r="O45" s="322"/>
    </row>
    <row r="46" spans="1:16" s="324" customFormat="1" ht="28.5" customHeight="1" x14ac:dyDescent="0.2">
      <c r="A46" s="547"/>
      <c r="B46" s="549"/>
      <c r="C46" s="318"/>
      <c r="D46" s="550"/>
      <c r="E46" s="317">
        <v>12076</v>
      </c>
      <c r="F46" s="316" t="s">
        <v>125</v>
      </c>
      <c r="G46" s="316">
        <v>2.4</v>
      </c>
      <c r="H46" s="316" t="s">
        <v>125</v>
      </c>
      <c r="I46" s="316">
        <v>1.1499999999999999</v>
      </c>
      <c r="J46" s="316"/>
      <c r="K46" s="322"/>
      <c r="L46" s="316"/>
      <c r="M46" s="332"/>
      <c r="N46" s="306">
        <f>E46*I46*G46</f>
        <v>33329.759999999995</v>
      </c>
    </row>
    <row r="47" spans="1:16" s="324" customFormat="1" ht="13.15" customHeight="1" x14ac:dyDescent="0.2">
      <c r="A47" s="547"/>
      <c r="B47" s="321" t="s">
        <v>267</v>
      </c>
      <c r="C47" s="318"/>
      <c r="D47" s="550"/>
      <c r="E47" s="323"/>
      <c r="F47" s="322"/>
      <c r="G47" s="322"/>
      <c r="H47" s="322"/>
      <c r="I47" s="322"/>
      <c r="J47" s="322"/>
      <c r="K47" s="322"/>
      <c r="L47" s="322"/>
      <c r="M47" s="332"/>
      <c r="N47" s="315"/>
    </row>
    <row r="48" spans="1:16" s="324" customFormat="1" x14ac:dyDescent="0.2">
      <c r="A48" s="547"/>
      <c r="B48" s="549" t="s">
        <v>310</v>
      </c>
      <c r="C48" s="318"/>
      <c r="D48" s="550"/>
      <c r="E48" s="553" t="s">
        <v>252</v>
      </c>
      <c r="F48" s="554"/>
      <c r="G48" s="554"/>
      <c r="H48" s="554"/>
      <c r="I48" s="554"/>
      <c r="J48" s="554"/>
      <c r="K48" s="554"/>
      <c r="L48" s="554"/>
      <c r="M48" s="580"/>
      <c r="N48" s="306"/>
      <c r="P48" s="344"/>
    </row>
    <row r="49" spans="1:16" s="324" customFormat="1" x14ac:dyDescent="0.2">
      <c r="A49" s="547"/>
      <c r="B49" s="579"/>
      <c r="C49" s="318"/>
      <c r="D49" s="550"/>
      <c r="E49" s="345">
        <v>5327</v>
      </c>
      <c r="F49" s="346" t="s">
        <v>125</v>
      </c>
      <c r="G49" s="347">
        <f>G46</f>
        <v>2.4</v>
      </c>
      <c r="H49" s="346" t="s">
        <v>125</v>
      </c>
      <c r="I49" s="346">
        <v>1.2</v>
      </c>
      <c r="J49" s="346"/>
      <c r="K49" s="346"/>
      <c r="L49" s="346"/>
      <c r="M49" s="348"/>
      <c r="N49" s="306">
        <f>E49*G49*I49</f>
        <v>15341.759999999998</v>
      </c>
      <c r="P49" s="344"/>
    </row>
    <row r="50" spans="1:16" s="324" customFormat="1" x14ac:dyDescent="0.2">
      <c r="A50" s="292"/>
      <c r="B50" s="314"/>
      <c r="C50" s="314"/>
      <c r="D50" s="313"/>
      <c r="E50" s="281"/>
      <c r="F50" s="281"/>
      <c r="G50" s="281"/>
      <c r="H50" s="281"/>
      <c r="I50" s="281"/>
      <c r="J50" s="281"/>
      <c r="K50" s="281"/>
      <c r="L50" s="281"/>
      <c r="M50" s="285" t="s">
        <v>249</v>
      </c>
      <c r="N50" s="312">
        <f>N51+N52</f>
        <v>48671.51999999999</v>
      </c>
      <c r="P50" s="344"/>
    </row>
    <row r="51" spans="1:16" s="324" customFormat="1" ht="13.15" customHeight="1" x14ac:dyDescent="0.2">
      <c r="A51" s="311"/>
      <c r="B51" s="310"/>
      <c r="C51" s="310"/>
      <c r="D51" s="309"/>
      <c r="E51" s="308"/>
      <c r="F51" s="308"/>
      <c r="G51" s="308"/>
      <c r="H51" s="308"/>
      <c r="I51" s="308"/>
      <c r="J51" s="308"/>
      <c r="K51" s="308"/>
      <c r="L51" s="308"/>
      <c r="M51" s="307" t="s">
        <v>248</v>
      </c>
      <c r="N51" s="306">
        <f>N46</f>
        <v>33329.759999999995</v>
      </c>
    </row>
    <row r="52" spans="1:16" s="324" customFormat="1" ht="16.149999999999999" customHeight="1" x14ac:dyDescent="0.2">
      <c r="A52" s="296"/>
      <c r="B52" s="305"/>
      <c r="C52" s="305"/>
      <c r="D52" s="304"/>
      <c r="E52" s="303"/>
      <c r="F52" s="303"/>
      <c r="G52" s="303"/>
      <c r="H52" s="303"/>
      <c r="I52" s="303"/>
      <c r="J52" s="303"/>
      <c r="K52" s="303"/>
      <c r="L52" s="303"/>
      <c r="M52" s="302" t="s">
        <v>247</v>
      </c>
      <c r="N52" s="301">
        <f>N49</f>
        <v>15341.759999999998</v>
      </c>
    </row>
    <row r="53" spans="1:16" ht="38.25" x14ac:dyDescent="0.2">
      <c r="A53" s="296">
        <v>5</v>
      </c>
      <c r="B53" s="299" t="s">
        <v>246</v>
      </c>
      <c r="C53" s="300">
        <v>3.7499999999999999E-2</v>
      </c>
      <c r="D53" s="299" t="s">
        <v>245</v>
      </c>
      <c r="E53" s="288">
        <v>3.75</v>
      </c>
      <c r="F53" s="270" t="s">
        <v>242</v>
      </c>
      <c r="G53" s="270" t="s">
        <v>241</v>
      </c>
      <c r="H53" s="532">
        <f>N43+N51</f>
        <v>73418.935999999987</v>
      </c>
      <c r="I53" s="533"/>
      <c r="J53" s="270"/>
      <c r="K53" s="298"/>
      <c r="L53" s="270"/>
      <c r="M53" s="297"/>
      <c r="N53" s="268">
        <f>(H53)*E53/100</f>
        <v>2753.2100999999993</v>
      </c>
    </row>
    <row r="54" spans="1:16" ht="38.25" x14ac:dyDescent="0.2">
      <c r="A54" s="296">
        <v>6</v>
      </c>
      <c r="B54" s="295" t="s">
        <v>244</v>
      </c>
      <c r="C54" s="294">
        <v>0.06</v>
      </c>
      <c r="D54" s="293" t="s">
        <v>243</v>
      </c>
      <c r="E54" s="292">
        <v>6</v>
      </c>
      <c r="F54" s="281" t="s">
        <v>242</v>
      </c>
      <c r="G54" s="281" t="s">
        <v>241</v>
      </c>
      <c r="H54" s="532">
        <f>N43+N53+N51</f>
        <v>76172.146099999984</v>
      </c>
      <c r="I54" s="533"/>
      <c r="J54" s="281"/>
      <c r="K54" s="291"/>
      <c r="L54" s="281"/>
      <c r="M54" s="291"/>
      <c r="N54" s="268">
        <f>(H54)*E54/100</f>
        <v>4570.3287659999987</v>
      </c>
    </row>
    <row r="55" spans="1:16" ht="25.5" x14ac:dyDescent="0.2">
      <c r="A55" s="284">
        <v>7</v>
      </c>
      <c r="B55" s="534" t="s">
        <v>240</v>
      </c>
      <c r="C55" s="535"/>
      <c r="D55" s="290" t="s">
        <v>239</v>
      </c>
      <c r="E55" s="536">
        <v>0.04</v>
      </c>
      <c r="F55" s="537"/>
      <c r="G55" s="538"/>
      <c r="H55" s="281"/>
      <c r="I55" s="281"/>
      <c r="J55" s="281" t="s">
        <v>125</v>
      </c>
      <c r="K55" s="289">
        <f>N42+N50</f>
        <v>102361.416</v>
      </c>
      <c r="L55" s="281"/>
      <c r="M55" s="281"/>
      <c r="N55" s="268">
        <f>E55*K55</f>
        <v>4094.4566399999999</v>
      </c>
    </row>
    <row r="56" spans="1:16" ht="25.5" x14ac:dyDescent="0.2">
      <c r="A56" s="284">
        <v>8</v>
      </c>
      <c r="B56" s="534" t="s">
        <v>238</v>
      </c>
      <c r="C56" s="535"/>
      <c r="D56" s="283" t="s">
        <v>237</v>
      </c>
      <c r="E56" s="536">
        <v>0.1</v>
      </c>
      <c r="F56" s="537"/>
      <c r="G56" s="538"/>
      <c r="H56" s="281"/>
      <c r="I56" s="281"/>
      <c r="J56" s="281" t="s">
        <v>125</v>
      </c>
      <c r="K56" s="289">
        <f>N42+N50</f>
        <v>102361.416</v>
      </c>
      <c r="L56" s="281"/>
      <c r="M56" s="281"/>
      <c r="N56" s="268">
        <f>E56*K56</f>
        <v>10236.141600000001</v>
      </c>
    </row>
    <row r="57" spans="1:16" ht="25.5" x14ac:dyDescent="0.2">
      <c r="A57" s="284">
        <v>9</v>
      </c>
      <c r="B57" s="534" t="s">
        <v>311</v>
      </c>
      <c r="C57" s="535"/>
      <c r="D57" s="283" t="s">
        <v>236</v>
      </c>
      <c r="E57" s="536">
        <v>12</v>
      </c>
      <c r="F57" s="537"/>
      <c r="G57" s="538"/>
      <c r="H57" s="281"/>
      <c r="I57" s="281"/>
      <c r="J57" s="281" t="s">
        <v>125</v>
      </c>
      <c r="K57" s="289">
        <v>235</v>
      </c>
      <c r="L57" s="281"/>
      <c r="M57" s="281"/>
      <c r="N57" s="268">
        <f>E57*K57</f>
        <v>2820</v>
      </c>
    </row>
    <row r="58" spans="1:16" ht="25.5" x14ac:dyDescent="0.2">
      <c r="A58" s="284">
        <v>10</v>
      </c>
      <c r="B58" s="534" t="s">
        <v>272</v>
      </c>
      <c r="C58" s="535"/>
      <c r="D58" s="283" t="s">
        <v>235</v>
      </c>
      <c r="E58" s="536">
        <v>4</v>
      </c>
      <c r="F58" s="537"/>
      <c r="G58" s="538"/>
      <c r="H58" s="281"/>
      <c r="I58" s="281"/>
      <c r="J58" s="281" t="s">
        <v>125</v>
      </c>
      <c r="K58" s="289">
        <v>80</v>
      </c>
      <c r="L58" s="281"/>
      <c r="M58" s="281"/>
      <c r="N58" s="268">
        <f>E58*K58</f>
        <v>320</v>
      </c>
    </row>
    <row r="59" spans="1:16" x14ac:dyDescent="0.2">
      <c r="A59" s="288"/>
      <c r="B59" s="287"/>
      <c r="C59" s="287"/>
      <c r="D59" s="286"/>
      <c r="E59" s="281"/>
      <c r="F59" s="281"/>
      <c r="G59" s="281"/>
      <c r="H59" s="281"/>
      <c r="I59" s="281"/>
      <c r="J59" s="281"/>
      <c r="K59" s="281"/>
      <c r="L59" s="281"/>
      <c r="M59" s="285" t="s">
        <v>175</v>
      </c>
      <c r="N59" s="268">
        <f>N42+N53+N54+N55+N50+N56+N57+N58</f>
        <v>127155.55310599998</v>
      </c>
    </row>
    <row r="60" spans="1:16" ht="63.75" x14ac:dyDescent="0.2">
      <c r="A60" s="284">
        <v>11</v>
      </c>
      <c r="B60" s="534" t="s">
        <v>234</v>
      </c>
      <c r="C60" s="535"/>
      <c r="D60" s="283" t="s">
        <v>313</v>
      </c>
      <c r="E60" s="536">
        <f>N59</f>
        <v>127155.55310599998</v>
      </c>
      <c r="F60" s="537"/>
      <c r="G60" s="538"/>
      <c r="H60" s="281"/>
      <c r="I60" s="281"/>
      <c r="J60" s="281" t="s">
        <v>125</v>
      </c>
      <c r="K60" s="282">
        <v>3.99</v>
      </c>
      <c r="L60" s="281"/>
      <c r="M60" s="281"/>
      <c r="N60" s="268">
        <f>E60*K60</f>
        <v>507350.65689293994</v>
      </c>
    </row>
    <row r="61" spans="1:16" x14ac:dyDescent="0.2">
      <c r="A61" s="572"/>
      <c r="B61" s="573"/>
      <c r="C61" s="573"/>
      <c r="D61" s="573"/>
      <c r="E61" s="573"/>
      <c r="F61" s="269"/>
      <c r="G61" s="271"/>
      <c r="H61" s="270"/>
      <c r="I61" s="574" t="s">
        <v>123</v>
      </c>
      <c r="J61" s="574"/>
      <c r="K61" s="574"/>
      <c r="L61" s="574"/>
      <c r="M61" s="575"/>
      <c r="N61" s="268">
        <f>N60</f>
        <v>507350.65689293994</v>
      </c>
    </row>
    <row r="62" spans="1:16" x14ac:dyDescent="0.2">
      <c r="A62" s="280">
        <v>12</v>
      </c>
      <c r="B62" s="279" t="s">
        <v>233</v>
      </c>
      <c r="C62" s="278"/>
      <c r="D62" s="277">
        <v>1</v>
      </c>
      <c r="E62" s="276"/>
      <c r="F62" s="275"/>
      <c r="G62" s="275"/>
      <c r="H62" s="274"/>
      <c r="I62" s="274"/>
      <c r="J62" s="274"/>
      <c r="K62" s="274"/>
      <c r="L62" s="274"/>
      <c r="M62" s="273"/>
      <c r="N62" s="272">
        <f>ROUND(N61*D62,2)</f>
        <v>507350.66</v>
      </c>
    </row>
    <row r="63" spans="1:16" x14ac:dyDescent="0.2">
      <c r="A63" s="572"/>
      <c r="B63" s="573"/>
      <c r="C63" s="573"/>
      <c r="D63" s="573"/>
      <c r="E63" s="573"/>
      <c r="F63" s="269"/>
      <c r="G63" s="271"/>
      <c r="H63" s="270"/>
      <c r="I63" s="574" t="s">
        <v>232</v>
      </c>
      <c r="J63" s="574"/>
      <c r="K63" s="574"/>
      <c r="L63" s="574"/>
      <c r="M63" s="575"/>
      <c r="N63" s="268">
        <f>N62*18%</f>
        <v>91323.118799999997</v>
      </c>
    </row>
    <row r="64" spans="1:16" x14ac:dyDescent="0.2">
      <c r="A64" s="572"/>
      <c r="B64" s="573"/>
      <c r="C64" s="573"/>
      <c r="D64" s="573"/>
      <c r="E64" s="573"/>
      <c r="F64" s="269"/>
      <c r="G64" s="576" t="s">
        <v>231</v>
      </c>
      <c r="H64" s="576"/>
      <c r="I64" s="576"/>
      <c r="J64" s="576"/>
      <c r="K64" s="576"/>
      <c r="L64" s="576"/>
      <c r="M64" s="577"/>
      <c r="N64" s="268">
        <f>N62+N63</f>
        <v>598673.77879999997</v>
      </c>
    </row>
    <row r="65" spans="1:14" x14ac:dyDescent="0.2">
      <c r="A65" s="267">
        <v>13</v>
      </c>
      <c r="B65" s="266" t="s">
        <v>312</v>
      </c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5"/>
      <c r="N65" s="264">
        <f>N64</f>
        <v>598673.77879999997</v>
      </c>
    </row>
    <row r="69" spans="1:14" x14ac:dyDescent="0.2">
      <c r="B69" s="252" t="s">
        <v>218</v>
      </c>
      <c r="C69" s="187"/>
      <c r="D69" s="187"/>
      <c r="G69" s="571" t="s">
        <v>230</v>
      </c>
      <c r="H69" s="571"/>
      <c r="I69" s="571"/>
      <c r="J69" s="571"/>
      <c r="K69" s="571"/>
    </row>
    <row r="70" spans="1:14" x14ac:dyDescent="0.2">
      <c r="B70" s="187"/>
      <c r="C70" s="187"/>
      <c r="D70" s="187"/>
    </row>
    <row r="71" spans="1:14" x14ac:dyDescent="0.2">
      <c r="B71" s="187"/>
      <c r="C71" s="187"/>
      <c r="D71" s="187"/>
    </row>
    <row r="72" spans="1:14" x14ac:dyDescent="0.2">
      <c r="B72" s="253"/>
      <c r="C72" s="187"/>
      <c r="D72" s="187"/>
    </row>
  </sheetData>
  <mergeCells count="63">
    <mergeCell ref="A45:A49"/>
    <mergeCell ref="B45:B46"/>
    <mergeCell ref="D45:D49"/>
    <mergeCell ref="E45:M45"/>
    <mergeCell ref="B48:B49"/>
    <mergeCell ref="E48:M48"/>
    <mergeCell ref="G69:K69"/>
    <mergeCell ref="B55:C55"/>
    <mergeCell ref="E55:G55"/>
    <mergeCell ref="B56:C56"/>
    <mergeCell ref="E56:G56"/>
    <mergeCell ref="B57:C57"/>
    <mergeCell ref="E57:G57"/>
    <mergeCell ref="A63:E63"/>
    <mergeCell ref="I63:M63"/>
    <mergeCell ref="A64:E64"/>
    <mergeCell ref="G64:M64"/>
    <mergeCell ref="A61:E61"/>
    <mergeCell ref="I61:M61"/>
    <mergeCell ref="B58:C58"/>
    <mergeCell ref="E58:G58"/>
    <mergeCell ref="A12:N12"/>
    <mergeCell ref="A13:N13"/>
    <mergeCell ref="G2:N2"/>
    <mergeCell ref="G3:N3"/>
    <mergeCell ref="G4:N4"/>
    <mergeCell ref="G5:N5"/>
    <mergeCell ref="G6:N6"/>
    <mergeCell ref="A3:B3"/>
    <mergeCell ref="A4:C4"/>
    <mergeCell ref="A5:B5"/>
    <mergeCell ref="A6:B6"/>
    <mergeCell ref="B8:M8"/>
    <mergeCell ref="B9:M9"/>
    <mergeCell ref="A11:N11"/>
    <mergeCell ref="B14:K14"/>
    <mergeCell ref="A15:A16"/>
    <mergeCell ref="B15:B16"/>
    <mergeCell ref="C15:C16"/>
    <mergeCell ref="D15:D16"/>
    <mergeCell ref="E15:M16"/>
    <mergeCell ref="E28:M28"/>
    <mergeCell ref="E31:M31"/>
    <mergeCell ref="E25:M25"/>
    <mergeCell ref="A28:A33"/>
    <mergeCell ref="B28:B30"/>
    <mergeCell ref="D28:D33"/>
    <mergeCell ref="H53:I53"/>
    <mergeCell ref="H54:I54"/>
    <mergeCell ref="B60:C60"/>
    <mergeCell ref="E60:G60"/>
    <mergeCell ref="N15:N16"/>
    <mergeCell ref="E17:M17"/>
    <mergeCell ref="A21:N21"/>
    <mergeCell ref="A34:A41"/>
    <mergeCell ref="B34:B36"/>
    <mergeCell ref="D34:D41"/>
    <mergeCell ref="E34:M34"/>
    <mergeCell ref="E38:M38"/>
    <mergeCell ref="A22:A27"/>
    <mergeCell ref="B22:B24"/>
    <mergeCell ref="D22:D27"/>
    <mergeCell ref="E22:M22"/>
  </mergeCells>
  <pageMargins left="0.7" right="0.7" top="0.75" bottom="0.75" header="0.3" footer="0.3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view="pageBreakPreview" zoomScaleNormal="100" zoomScaleSheetLayoutView="100" workbookViewId="0">
      <selection activeCell="A16" sqref="A16:J16"/>
    </sheetView>
  </sheetViews>
  <sheetFormatPr defaultRowHeight="15" x14ac:dyDescent="0.25"/>
  <cols>
    <col min="1" max="1" width="4.42578125" customWidth="1"/>
    <col min="2" max="2" width="34.5703125" customWidth="1"/>
    <col min="3" max="3" width="13.7109375" customWidth="1"/>
    <col min="5" max="5" width="2.7109375" customWidth="1"/>
    <col min="7" max="7" width="2.7109375" customWidth="1"/>
    <col min="9" max="9" width="10.7109375" customWidth="1"/>
    <col min="10" max="10" width="15.7109375" customWidth="1"/>
  </cols>
  <sheetData>
    <row r="1" spans="1:10" ht="15.75" x14ac:dyDescent="0.25">
      <c r="A1" s="581" t="s">
        <v>22</v>
      </c>
      <c r="B1" s="581"/>
      <c r="C1" s="47"/>
      <c r="D1" s="47" t="s">
        <v>23</v>
      </c>
      <c r="E1" s="47"/>
      <c r="F1" s="48"/>
      <c r="G1" s="48"/>
      <c r="H1" s="47"/>
      <c r="I1" s="47"/>
    </row>
    <row r="2" spans="1:10" ht="15.75" x14ac:dyDescent="0.25">
      <c r="A2" s="581"/>
      <c r="B2" s="581"/>
      <c r="C2" s="47"/>
      <c r="D2" s="68"/>
      <c r="E2" s="68"/>
      <c r="F2" s="68"/>
      <c r="G2" s="68"/>
      <c r="H2" s="68"/>
      <c r="I2" s="68"/>
    </row>
    <row r="3" spans="1:10" ht="15.75" x14ac:dyDescent="0.25">
      <c r="A3" s="581"/>
      <c r="B3" s="581"/>
      <c r="C3" s="47"/>
      <c r="D3" s="47"/>
      <c r="E3" s="47"/>
      <c r="F3" s="49"/>
      <c r="G3" s="49"/>
      <c r="H3" s="50"/>
      <c r="I3" s="50"/>
    </row>
    <row r="4" spans="1:10" ht="15.75" x14ac:dyDescent="0.25">
      <c r="A4" s="47"/>
      <c r="B4" s="47"/>
      <c r="C4" s="47"/>
      <c r="D4" s="47"/>
      <c r="E4" s="47"/>
      <c r="F4" s="49"/>
      <c r="G4" s="49"/>
      <c r="H4" s="50"/>
      <c r="I4" s="50"/>
    </row>
    <row r="5" spans="1:10" ht="15.75" x14ac:dyDescent="0.25">
      <c r="A5" s="47"/>
      <c r="B5" s="47"/>
      <c r="C5" s="47"/>
      <c r="D5" s="47"/>
      <c r="E5" s="47"/>
      <c r="F5" s="49"/>
      <c r="G5" s="49"/>
      <c r="H5" s="50"/>
      <c r="I5" s="50"/>
    </row>
    <row r="6" spans="1:10" ht="15.75" x14ac:dyDescent="0.25">
      <c r="A6" s="51"/>
      <c r="B6" s="51"/>
      <c r="C6" s="52"/>
      <c r="D6" s="53"/>
      <c r="E6" s="53"/>
      <c r="F6" s="49"/>
      <c r="G6" s="49"/>
      <c r="H6" s="50"/>
      <c r="I6" s="50"/>
    </row>
    <row r="7" spans="1:10" ht="15.75" x14ac:dyDescent="0.25">
      <c r="A7" s="51" t="s">
        <v>24</v>
      </c>
      <c r="B7" s="51"/>
      <c r="C7" s="52"/>
      <c r="D7" s="51" t="s">
        <v>24</v>
      </c>
      <c r="E7" s="53"/>
      <c r="F7" s="48"/>
      <c r="G7" s="48"/>
      <c r="H7" s="47"/>
      <c r="I7" s="47"/>
    </row>
    <row r="8" spans="1:10" ht="16.5" x14ac:dyDescent="0.25">
      <c r="A8" s="54"/>
      <c r="B8" s="54"/>
      <c r="C8" s="55"/>
      <c r="D8" s="56"/>
      <c r="E8" s="56"/>
      <c r="F8" s="57"/>
      <c r="G8" s="54"/>
      <c r="H8" s="54"/>
      <c r="I8" s="54"/>
    </row>
    <row r="9" spans="1:10" ht="15" customHeight="1" x14ac:dyDescent="0.25">
      <c r="A9" s="58"/>
      <c r="B9" s="586" t="s">
        <v>329</v>
      </c>
      <c r="C9" s="586"/>
      <c r="D9" s="586"/>
      <c r="E9" s="586"/>
      <c r="F9" s="586"/>
      <c r="G9" s="586"/>
      <c r="H9" s="586"/>
      <c r="I9" s="586"/>
      <c r="J9" s="586"/>
    </row>
    <row r="10" spans="1:10" x14ac:dyDescent="0.25">
      <c r="A10" s="58"/>
      <c r="B10" s="586"/>
      <c r="C10" s="586"/>
      <c r="D10" s="586"/>
      <c r="E10" s="586"/>
      <c r="F10" s="586"/>
      <c r="G10" s="586"/>
      <c r="H10" s="586"/>
      <c r="I10" s="586"/>
      <c r="J10" s="586"/>
    </row>
    <row r="11" spans="1:10" ht="24.75" customHeight="1" x14ac:dyDescent="0.25">
      <c r="A11" s="58"/>
      <c r="B11" s="587"/>
      <c r="C11" s="587"/>
      <c r="D11" s="587"/>
      <c r="E11" s="587"/>
      <c r="F11" s="587"/>
      <c r="G11" s="587"/>
      <c r="H11" s="587"/>
      <c r="I11" s="587"/>
      <c r="J11" s="587"/>
    </row>
    <row r="12" spans="1:10" ht="15" customHeight="1" x14ac:dyDescent="0.25">
      <c r="A12" s="582" t="s">
        <v>25</v>
      </c>
      <c r="B12" s="582" t="s">
        <v>26</v>
      </c>
      <c r="C12" s="582" t="s">
        <v>27</v>
      </c>
      <c r="D12" s="584" t="s">
        <v>28</v>
      </c>
      <c r="E12" s="584"/>
      <c r="F12" s="584"/>
      <c r="G12" s="584"/>
      <c r="H12" s="584"/>
      <c r="I12" s="584" t="s">
        <v>29</v>
      </c>
      <c r="J12" s="584"/>
    </row>
    <row r="13" spans="1:10" x14ac:dyDescent="0.25">
      <c r="A13" s="582"/>
      <c r="B13" s="582"/>
      <c r="C13" s="582"/>
      <c r="D13" s="584"/>
      <c r="E13" s="584"/>
      <c r="F13" s="584"/>
      <c r="G13" s="584"/>
      <c r="H13" s="584"/>
      <c r="I13" s="584">
        <v>45.12</v>
      </c>
      <c r="J13" s="584"/>
    </row>
    <row r="14" spans="1:10" ht="25.5" customHeight="1" x14ac:dyDescent="0.25">
      <c r="A14" s="583"/>
      <c r="B14" s="583"/>
      <c r="C14" s="583"/>
      <c r="D14" s="585"/>
      <c r="E14" s="585"/>
      <c r="F14" s="585"/>
      <c r="G14" s="585"/>
      <c r="H14" s="585"/>
      <c r="I14" s="79" t="s">
        <v>30</v>
      </c>
      <c r="J14" s="365" t="s">
        <v>314</v>
      </c>
    </row>
    <row r="15" spans="1:10" x14ac:dyDescent="0.25">
      <c r="A15" s="588" t="s">
        <v>31</v>
      </c>
      <c r="B15" s="589"/>
      <c r="C15" s="589"/>
      <c r="D15" s="589"/>
      <c r="E15" s="589"/>
      <c r="F15" s="589"/>
      <c r="G15" s="589"/>
      <c r="H15" s="589"/>
      <c r="I15" s="589"/>
      <c r="J15" s="590"/>
    </row>
    <row r="16" spans="1:10" ht="48.75" customHeight="1" x14ac:dyDescent="0.25">
      <c r="A16" s="591" t="s">
        <v>32</v>
      </c>
      <c r="B16" s="592"/>
      <c r="C16" s="592"/>
      <c r="D16" s="592"/>
      <c r="E16" s="592"/>
      <c r="F16" s="592"/>
      <c r="G16" s="592"/>
      <c r="H16" s="592"/>
      <c r="I16" s="592"/>
      <c r="J16" s="593"/>
    </row>
    <row r="17" spans="1:10" x14ac:dyDescent="0.25">
      <c r="A17" s="74"/>
      <c r="B17" s="596" t="s">
        <v>33</v>
      </c>
      <c r="C17" s="596"/>
      <c r="D17" s="80"/>
      <c r="E17" s="80"/>
      <c r="F17" s="80"/>
      <c r="G17" s="80"/>
      <c r="H17" s="80"/>
      <c r="I17" s="80"/>
      <c r="J17" s="81"/>
    </row>
    <row r="18" spans="1:10" x14ac:dyDescent="0.25">
      <c r="A18" s="76"/>
      <c r="B18" s="60" t="s">
        <v>269</v>
      </c>
      <c r="C18" s="76">
        <v>1</v>
      </c>
      <c r="D18" s="80"/>
      <c r="E18" s="80"/>
      <c r="F18" s="80"/>
      <c r="G18" s="80"/>
      <c r="H18" s="80"/>
      <c r="I18" s="80"/>
      <c r="J18" s="81"/>
    </row>
    <row r="19" spans="1:10" x14ac:dyDescent="0.25">
      <c r="A19" s="76"/>
      <c r="B19" s="60" t="s">
        <v>34</v>
      </c>
      <c r="C19" s="76">
        <f>I13</f>
        <v>45.12</v>
      </c>
      <c r="D19" s="80"/>
      <c r="E19" s="80"/>
      <c r="F19" s="80"/>
      <c r="G19" s="80"/>
      <c r="H19" s="80"/>
      <c r="I19" s="80"/>
      <c r="J19" s="81"/>
    </row>
    <row r="20" spans="1:10" ht="27" customHeight="1" x14ac:dyDescent="0.25">
      <c r="A20" s="76"/>
      <c r="B20" s="60" t="s">
        <v>315</v>
      </c>
      <c r="C20" s="76">
        <v>13</v>
      </c>
      <c r="D20" s="80"/>
      <c r="E20" s="80"/>
      <c r="F20" s="80"/>
      <c r="G20" s="80"/>
      <c r="H20" s="80"/>
      <c r="I20" s="80"/>
      <c r="J20" s="81"/>
    </row>
    <row r="21" spans="1:10" ht="27" customHeight="1" x14ac:dyDescent="0.25">
      <c r="A21" s="76"/>
      <c r="B21" s="60" t="s">
        <v>316</v>
      </c>
      <c r="C21" s="76">
        <v>2</v>
      </c>
      <c r="D21" s="80"/>
      <c r="E21" s="80"/>
      <c r="F21" s="80"/>
      <c r="G21" s="80"/>
      <c r="H21" s="80"/>
      <c r="I21" s="80"/>
      <c r="J21" s="81"/>
    </row>
    <row r="22" spans="1:10" x14ac:dyDescent="0.25">
      <c r="A22" s="76"/>
      <c r="B22" s="60" t="s">
        <v>35</v>
      </c>
      <c r="C22" s="76">
        <f>(C20*4)+(C21*10)</f>
        <v>72</v>
      </c>
      <c r="D22" s="82"/>
      <c r="E22" s="82"/>
      <c r="F22" s="82"/>
      <c r="G22" s="82"/>
      <c r="H22" s="82"/>
      <c r="I22" s="82"/>
      <c r="J22" s="83"/>
    </row>
    <row r="23" spans="1:10" ht="15" customHeight="1" x14ac:dyDescent="0.25">
      <c r="A23" s="588" t="s">
        <v>36</v>
      </c>
      <c r="B23" s="589"/>
      <c r="C23" s="589"/>
      <c r="D23" s="594"/>
      <c r="E23" s="594"/>
      <c r="F23" s="594"/>
      <c r="G23" s="594"/>
      <c r="H23" s="594"/>
      <c r="I23" s="594"/>
      <c r="J23" s="595"/>
    </row>
    <row r="24" spans="1:10" ht="15" customHeight="1" x14ac:dyDescent="0.25">
      <c r="A24" s="67"/>
      <c r="B24" s="84"/>
      <c r="C24" s="85"/>
      <c r="D24" s="86"/>
      <c r="E24" s="178"/>
      <c r="F24" s="178"/>
      <c r="G24" s="178"/>
      <c r="H24" s="179"/>
      <c r="I24" s="89"/>
      <c r="J24" s="89"/>
    </row>
    <row r="25" spans="1:10" ht="51" customHeight="1" x14ac:dyDescent="0.25">
      <c r="A25" s="67">
        <v>1</v>
      </c>
      <c r="B25" s="84" t="s">
        <v>317</v>
      </c>
      <c r="C25" s="261" t="s">
        <v>224</v>
      </c>
      <c r="D25" s="86">
        <v>23.3</v>
      </c>
      <c r="E25" s="178" t="s">
        <v>11</v>
      </c>
      <c r="F25" s="178">
        <v>2.4</v>
      </c>
      <c r="G25" s="178"/>
      <c r="H25" s="179"/>
      <c r="I25" s="89">
        <f>F25*D25</f>
        <v>55.92</v>
      </c>
      <c r="J25" s="89">
        <f t="shared" ref="J25:J31" si="0">ROUND(I25*$C$19,2)</f>
        <v>2523.11</v>
      </c>
    </row>
    <row r="26" spans="1:10" ht="63.75" x14ac:dyDescent="0.25">
      <c r="A26" s="67">
        <v>2</v>
      </c>
      <c r="B26" s="84" t="s">
        <v>318</v>
      </c>
      <c r="C26" s="85" t="s">
        <v>223</v>
      </c>
      <c r="D26" s="86">
        <v>18.399999999999999</v>
      </c>
      <c r="E26" s="87" t="s">
        <v>11</v>
      </c>
      <c r="F26" s="87">
        <v>15</v>
      </c>
      <c r="G26" s="87" t="s">
        <v>11</v>
      </c>
      <c r="H26" s="88">
        <v>0.5</v>
      </c>
      <c r="I26" s="89">
        <f>D26*F26*H26</f>
        <v>138</v>
      </c>
      <c r="J26" s="89">
        <f t="shared" si="0"/>
        <v>6226.56</v>
      </c>
    </row>
    <row r="27" spans="1:10" ht="38.25" x14ac:dyDescent="0.25">
      <c r="A27" s="62">
        <v>3</v>
      </c>
      <c r="B27" s="73" t="s">
        <v>38</v>
      </c>
      <c r="C27" s="90" t="s">
        <v>37</v>
      </c>
      <c r="D27" s="86">
        <f>D26</f>
        <v>18.399999999999999</v>
      </c>
      <c r="E27" s="87" t="s">
        <v>11</v>
      </c>
      <c r="F27" s="87">
        <v>15</v>
      </c>
      <c r="G27" s="87"/>
      <c r="H27" s="88"/>
      <c r="I27" s="89">
        <f>D27*F27</f>
        <v>276</v>
      </c>
      <c r="J27" s="89">
        <f t="shared" si="0"/>
        <v>12453.12</v>
      </c>
    </row>
    <row r="28" spans="1:10" ht="25.5" customHeight="1" x14ac:dyDescent="0.25">
      <c r="A28" s="62">
        <v>4</v>
      </c>
      <c r="B28" s="72" t="s">
        <v>39</v>
      </c>
      <c r="C28" s="90" t="s">
        <v>40</v>
      </c>
      <c r="D28" s="86">
        <f>C22</f>
        <v>72</v>
      </c>
      <c r="E28" s="87" t="s">
        <v>11</v>
      </c>
      <c r="F28" s="87">
        <v>38.4</v>
      </c>
      <c r="G28" s="87"/>
      <c r="H28" s="88"/>
      <c r="I28" s="89">
        <f>ROUND(D28*F28,2)</f>
        <v>2764.8</v>
      </c>
      <c r="J28" s="89">
        <f t="shared" si="0"/>
        <v>124747.78</v>
      </c>
    </row>
    <row r="29" spans="1:10" ht="43.5" customHeight="1" x14ac:dyDescent="0.25">
      <c r="A29" s="62">
        <v>5</v>
      </c>
      <c r="B29" s="177" t="s">
        <v>320</v>
      </c>
      <c r="C29" s="90" t="s">
        <v>319</v>
      </c>
      <c r="D29" s="86">
        <v>1.6</v>
      </c>
      <c r="E29" s="366" t="s">
        <v>11</v>
      </c>
      <c r="F29" s="366">
        <v>72</v>
      </c>
      <c r="G29" s="366"/>
      <c r="H29" s="367"/>
      <c r="I29" s="89">
        <f>ROUND(D29*F29,2)</f>
        <v>115.2</v>
      </c>
      <c r="J29" s="89">
        <f t="shared" si="0"/>
        <v>5197.82</v>
      </c>
    </row>
    <row r="30" spans="1:10" ht="25.5" x14ac:dyDescent="0.25">
      <c r="A30" s="62">
        <v>6</v>
      </c>
      <c r="B30" s="72" t="s">
        <v>221</v>
      </c>
      <c r="C30" s="90" t="s">
        <v>41</v>
      </c>
      <c r="D30" s="86">
        <v>22.9</v>
      </c>
      <c r="E30" s="87" t="s">
        <v>11</v>
      </c>
      <c r="F30" s="87">
        <v>18</v>
      </c>
      <c r="G30" s="87"/>
      <c r="H30" s="88"/>
      <c r="I30" s="89">
        <f>ROUND(D30*F30,2)</f>
        <v>412.2</v>
      </c>
      <c r="J30" s="89">
        <f t="shared" si="0"/>
        <v>18598.46</v>
      </c>
    </row>
    <row r="31" spans="1:10" ht="25.5" x14ac:dyDescent="0.25">
      <c r="A31" s="62">
        <v>7</v>
      </c>
      <c r="B31" s="177" t="s">
        <v>222</v>
      </c>
      <c r="C31" s="90" t="s">
        <v>41</v>
      </c>
      <c r="D31" s="86">
        <v>37.4</v>
      </c>
      <c r="E31" s="178" t="s">
        <v>11</v>
      </c>
      <c r="F31" s="178">
        <v>18</v>
      </c>
      <c r="G31" s="178"/>
      <c r="H31" s="179"/>
      <c r="I31" s="89">
        <f>ROUND(D31*F31,2)</f>
        <v>673.2</v>
      </c>
      <c r="J31" s="89">
        <f t="shared" si="0"/>
        <v>30374.78</v>
      </c>
    </row>
    <row r="32" spans="1:10" x14ac:dyDescent="0.25">
      <c r="A32" s="91"/>
      <c r="B32" s="600" t="s">
        <v>42</v>
      </c>
      <c r="C32" s="601"/>
      <c r="D32" s="601"/>
      <c r="E32" s="601"/>
      <c r="F32" s="601"/>
      <c r="G32" s="601"/>
      <c r="H32" s="602"/>
      <c r="I32" s="92">
        <f>ROUND(SUM(I25:I31),2)</f>
        <v>4435.32</v>
      </c>
      <c r="J32" s="92">
        <f>SUM(J25:J31)</f>
        <v>200121.63</v>
      </c>
    </row>
    <row r="33" spans="1:10" ht="51" x14ac:dyDescent="0.25">
      <c r="A33" s="78">
        <v>8</v>
      </c>
      <c r="B33" s="93" t="s">
        <v>136</v>
      </c>
      <c r="C33" s="85" t="s">
        <v>43</v>
      </c>
      <c r="D33" s="603" t="s">
        <v>137</v>
      </c>
      <c r="E33" s="604"/>
      <c r="F33" s="604"/>
      <c r="G33" s="604"/>
      <c r="H33" s="94">
        <v>8.7499999999999994E-2</v>
      </c>
      <c r="I33" s="95">
        <f>ROUND($I$32*H33,2)</f>
        <v>388.09</v>
      </c>
      <c r="J33" s="89">
        <f>ROUND(I33*$C$19,2)</f>
        <v>17510.62</v>
      </c>
    </row>
    <row r="34" spans="1:10" ht="25.5" customHeight="1" x14ac:dyDescent="0.25">
      <c r="A34" s="62">
        <v>9</v>
      </c>
      <c r="B34" s="75" t="s">
        <v>44</v>
      </c>
      <c r="C34" s="96" t="s">
        <v>45</v>
      </c>
      <c r="D34" s="603" t="s">
        <v>138</v>
      </c>
      <c r="E34" s="604"/>
      <c r="F34" s="604"/>
      <c r="G34" s="604"/>
      <c r="H34" s="97">
        <v>0.06</v>
      </c>
      <c r="I34" s="95">
        <f>ROUND((I32+I33)*H34*2.5,2)</f>
        <v>723.51</v>
      </c>
      <c r="J34" s="89">
        <f>ROUND(I34*$C$19,2)</f>
        <v>32644.77</v>
      </c>
    </row>
    <row r="35" spans="1:10" x14ac:dyDescent="0.25">
      <c r="A35" s="91">
        <v>10</v>
      </c>
      <c r="B35" s="600" t="s">
        <v>42</v>
      </c>
      <c r="C35" s="601"/>
      <c r="D35" s="601"/>
      <c r="E35" s="601"/>
      <c r="F35" s="601"/>
      <c r="G35" s="601"/>
      <c r="H35" s="602"/>
      <c r="I35" s="92">
        <f>SUM(I32:I34)</f>
        <v>5546.92</v>
      </c>
      <c r="J35" s="92">
        <f>SUM(J32:J34)</f>
        <v>250277.02</v>
      </c>
    </row>
    <row r="36" spans="1:10" x14ac:dyDescent="0.25">
      <c r="A36" s="91"/>
      <c r="B36" s="588" t="s">
        <v>46</v>
      </c>
      <c r="C36" s="589"/>
      <c r="D36" s="589"/>
      <c r="E36" s="589"/>
      <c r="F36" s="589"/>
      <c r="G36" s="589"/>
      <c r="H36" s="589"/>
      <c r="I36" s="589"/>
      <c r="J36" s="590"/>
    </row>
    <row r="37" spans="1:10" ht="25.5" x14ac:dyDescent="0.25">
      <c r="A37" s="62">
        <v>11</v>
      </c>
      <c r="B37" s="63" t="s">
        <v>47</v>
      </c>
      <c r="C37" s="90" t="s">
        <v>48</v>
      </c>
      <c r="D37" s="86">
        <v>18</v>
      </c>
      <c r="E37" s="87" t="s">
        <v>11</v>
      </c>
      <c r="F37" s="87">
        <v>220.2</v>
      </c>
      <c r="G37" s="87"/>
      <c r="H37" s="88"/>
      <c r="I37" s="89">
        <f>D37*F37</f>
        <v>3963.6</v>
      </c>
      <c r="J37" s="89">
        <f>ROUND(I37*$C$19,2)</f>
        <v>178837.63</v>
      </c>
    </row>
    <row r="38" spans="1:10" ht="25.5" x14ac:dyDescent="0.25">
      <c r="A38" s="62">
        <v>12</v>
      </c>
      <c r="B38" s="63" t="s">
        <v>225</v>
      </c>
      <c r="C38" s="262" t="s">
        <v>226</v>
      </c>
      <c r="D38" s="86">
        <v>18</v>
      </c>
      <c r="E38" s="178" t="s">
        <v>11</v>
      </c>
      <c r="F38" s="178">
        <v>45.5</v>
      </c>
      <c r="G38" s="178"/>
      <c r="H38" s="179"/>
      <c r="I38" s="89">
        <f>D38*F38</f>
        <v>819</v>
      </c>
      <c r="J38" s="89">
        <f>ROUND(I38*$C$19,2)</f>
        <v>36953.279999999999</v>
      </c>
    </row>
    <row r="39" spans="1:10" x14ac:dyDescent="0.25">
      <c r="A39" s="62"/>
      <c r="B39" s="263" t="s">
        <v>227</v>
      </c>
      <c r="C39" s="262" t="s">
        <v>228</v>
      </c>
      <c r="D39" s="86">
        <v>15</v>
      </c>
      <c r="E39" s="178" t="s">
        <v>11</v>
      </c>
      <c r="F39" s="178">
        <v>48.8</v>
      </c>
      <c r="G39" s="178"/>
      <c r="H39" s="179"/>
      <c r="I39" s="89">
        <f>D39*F39</f>
        <v>732</v>
      </c>
      <c r="J39" s="89">
        <f>ROUND(I39*$C$19,2)</f>
        <v>33027.839999999997</v>
      </c>
    </row>
    <row r="40" spans="1:10" ht="25.5" x14ac:dyDescent="0.25">
      <c r="A40" s="62">
        <v>12</v>
      </c>
      <c r="B40" s="63" t="s">
        <v>49</v>
      </c>
      <c r="C40" s="90" t="s">
        <v>50</v>
      </c>
      <c r="D40" s="86">
        <f>C20</f>
        <v>13</v>
      </c>
      <c r="E40" s="87" t="s">
        <v>11</v>
      </c>
      <c r="F40" s="87">
        <v>18.2</v>
      </c>
      <c r="G40" s="87"/>
      <c r="H40" s="88"/>
      <c r="I40" s="89">
        <f t="shared" ref="I40:I41" si="1">D40*F40</f>
        <v>236.6</v>
      </c>
      <c r="J40" s="89">
        <f t="shared" ref="J40:J41" si="2">ROUND(I40*$C$19,2)</f>
        <v>10675.39</v>
      </c>
    </row>
    <row r="41" spans="1:10" ht="25.5" x14ac:dyDescent="0.25">
      <c r="A41" s="64">
        <v>13</v>
      </c>
      <c r="B41" s="98" t="s">
        <v>51</v>
      </c>
      <c r="C41" s="99" t="s">
        <v>52</v>
      </c>
      <c r="D41" s="100">
        <f>C20</f>
        <v>13</v>
      </c>
      <c r="E41" s="101" t="s">
        <v>11</v>
      </c>
      <c r="F41" s="101">
        <v>25.4</v>
      </c>
      <c r="G41" s="101"/>
      <c r="H41" s="102"/>
      <c r="I41" s="89">
        <f t="shared" si="1"/>
        <v>330.2</v>
      </c>
      <c r="J41" s="89">
        <f t="shared" si="2"/>
        <v>14898.62</v>
      </c>
    </row>
    <row r="42" spans="1:10" x14ac:dyDescent="0.25">
      <c r="A42" s="91">
        <v>14</v>
      </c>
      <c r="B42" s="600" t="s">
        <v>53</v>
      </c>
      <c r="C42" s="601"/>
      <c r="D42" s="601"/>
      <c r="E42" s="601"/>
      <c r="F42" s="601"/>
      <c r="G42" s="601"/>
      <c r="H42" s="602"/>
      <c r="I42" s="92">
        <f>ROUND(SUM(I37:I41),2)</f>
        <v>6081.4</v>
      </c>
      <c r="J42" s="92">
        <f>SUM(J37:J41)</f>
        <v>274392.76</v>
      </c>
    </row>
    <row r="43" spans="1:10" x14ac:dyDescent="0.25">
      <c r="A43" s="91">
        <v>15</v>
      </c>
      <c r="B43" s="588" t="s">
        <v>54</v>
      </c>
      <c r="C43" s="589"/>
      <c r="D43" s="589"/>
      <c r="E43" s="589"/>
      <c r="F43" s="589"/>
      <c r="G43" s="589"/>
      <c r="H43" s="589"/>
      <c r="I43" s="589"/>
      <c r="J43" s="590"/>
    </row>
    <row r="44" spans="1:10" ht="26.25" customHeight="1" x14ac:dyDescent="0.25">
      <c r="A44" s="78">
        <v>16</v>
      </c>
      <c r="B44" s="103" t="s">
        <v>271</v>
      </c>
      <c r="C44" s="85" t="s">
        <v>55</v>
      </c>
      <c r="D44" s="104">
        <f>C22</f>
        <v>72</v>
      </c>
      <c r="E44" s="105" t="s">
        <v>11</v>
      </c>
      <c r="F44" s="105">
        <v>9</v>
      </c>
      <c r="G44" s="105"/>
      <c r="H44" s="106"/>
      <c r="I44" s="95">
        <f>D44*F44</f>
        <v>648</v>
      </c>
      <c r="J44" s="89">
        <f>ROUND(I44*$C$19,2)</f>
        <v>29237.759999999998</v>
      </c>
    </row>
    <row r="45" spans="1:10" x14ac:dyDescent="0.25">
      <c r="A45" s="62">
        <v>17</v>
      </c>
      <c r="B45" s="72" t="s">
        <v>56</v>
      </c>
      <c r="C45" s="90" t="s">
        <v>57</v>
      </c>
      <c r="D45" s="86">
        <f>C22</f>
        <v>72</v>
      </c>
      <c r="E45" s="87" t="s">
        <v>11</v>
      </c>
      <c r="F45" s="87">
        <v>8.1999999999999993</v>
      </c>
      <c r="G45" s="87"/>
      <c r="H45" s="88"/>
      <c r="I45" s="95">
        <f>D45*F45</f>
        <v>590.4</v>
      </c>
      <c r="J45" s="89">
        <f>ROUND(I45*$C$19,2)</f>
        <v>26638.85</v>
      </c>
    </row>
    <row r="46" spans="1:10" ht="25.5" x14ac:dyDescent="0.25">
      <c r="A46" s="77">
        <v>18</v>
      </c>
      <c r="B46" s="61" t="s">
        <v>58</v>
      </c>
      <c r="C46" s="107" t="s">
        <v>59</v>
      </c>
      <c r="D46" s="108">
        <f>I42</f>
        <v>6081.4</v>
      </c>
      <c r="E46" s="101" t="s">
        <v>11</v>
      </c>
      <c r="F46" s="109">
        <v>0.2</v>
      </c>
      <c r="G46" s="101"/>
      <c r="H46" s="102"/>
      <c r="I46" s="95">
        <f>ROUND(D46*F46,2)</f>
        <v>1216.28</v>
      </c>
      <c r="J46" s="89">
        <f>ROUND(I46*$C$19,2)</f>
        <v>54878.55</v>
      </c>
    </row>
    <row r="47" spans="1:10" x14ac:dyDescent="0.25">
      <c r="A47" s="91">
        <v>19</v>
      </c>
      <c r="B47" s="600" t="s">
        <v>60</v>
      </c>
      <c r="C47" s="601"/>
      <c r="D47" s="601"/>
      <c r="E47" s="601"/>
      <c r="F47" s="601"/>
      <c r="G47" s="601"/>
      <c r="H47" s="602"/>
      <c r="I47" s="92">
        <f>ROUND(SUM(I44:I46),2)</f>
        <v>2454.6799999999998</v>
      </c>
      <c r="J47" s="92">
        <f>SUM(J44:J46)</f>
        <v>110755.16</v>
      </c>
    </row>
    <row r="48" spans="1:10" x14ac:dyDescent="0.25">
      <c r="A48" s="91">
        <v>20</v>
      </c>
      <c r="B48" s="588" t="s">
        <v>61</v>
      </c>
      <c r="C48" s="589"/>
      <c r="D48" s="594"/>
      <c r="E48" s="594"/>
      <c r="F48" s="594"/>
      <c r="G48" s="594"/>
      <c r="H48" s="594"/>
      <c r="I48" s="594"/>
      <c r="J48" s="595"/>
    </row>
    <row r="49" spans="1:10" x14ac:dyDescent="0.25">
      <c r="A49" s="65">
        <v>21</v>
      </c>
      <c r="B49" s="66" t="s">
        <v>62</v>
      </c>
      <c r="C49" s="110" t="s">
        <v>63</v>
      </c>
      <c r="D49" s="100">
        <v>200</v>
      </c>
      <c r="E49" s="101" t="s">
        <v>11</v>
      </c>
      <c r="F49" s="101">
        <v>1.25</v>
      </c>
      <c r="G49" s="101" t="s">
        <v>11</v>
      </c>
      <c r="H49" s="102">
        <v>0.5</v>
      </c>
      <c r="I49" s="111">
        <f>ROUND(D49*F49*H49,2)</f>
        <v>125</v>
      </c>
      <c r="J49" s="89">
        <f>ROUND(I49*$C$19,2)</f>
        <v>5640</v>
      </c>
    </row>
    <row r="50" spans="1:10" x14ac:dyDescent="0.25">
      <c r="A50" s="65"/>
      <c r="B50" s="66"/>
      <c r="C50" s="110" t="s">
        <v>64</v>
      </c>
      <c r="D50" s="112"/>
      <c r="E50" s="113"/>
      <c r="F50" s="113"/>
      <c r="G50" s="113"/>
      <c r="H50" s="114"/>
      <c r="I50" s="115"/>
      <c r="J50" s="115"/>
    </row>
    <row r="51" spans="1:10" x14ac:dyDescent="0.25">
      <c r="A51" s="67"/>
      <c r="B51" s="59"/>
      <c r="C51" s="85" t="s">
        <v>65</v>
      </c>
      <c r="D51" s="104"/>
      <c r="E51" s="105"/>
      <c r="F51" s="105"/>
      <c r="G51" s="105"/>
      <c r="H51" s="106"/>
      <c r="I51" s="95"/>
      <c r="J51" s="95"/>
    </row>
    <row r="52" spans="1:10" x14ac:dyDescent="0.25">
      <c r="A52" s="65">
        <v>22</v>
      </c>
      <c r="B52" s="66" t="s">
        <v>66</v>
      </c>
      <c r="C52" s="110" t="s">
        <v>139</v>
      </c>
      <c r="D52" s="116">
        <f>I47</f>
        <v>2454.6799999999998</v>
      </c>
      <c r="E52" s="87" t="s">
        <v>11</v>
      </c>
      <c r="F52" s="117">
        <v>0.21</v>
      </c>
      <c r="G52" s="87"/>
      <c r="H52" s="88"/>
      <c r="I52" s="89">
        <f>ROUND(D52*F52,2)</f>
        <v>515.48</v>
      </c>
      <c r="J52" s="89">
        <f>ROUND(I52*$C$19,2)</f>
        <v>23258.46</v>
      </c>
    </row>
    <row r="53" spans="1:10" x14ac:dyDescent="0.25">
      <c r="A53" s="91">
        <v>23</v>
      </c>
      <c r="B53" s="600" t="s">
        <v>67</v>
      </c>
      <c r="C53" s="601"/>
      <c r="D53" s="605"/>
      <c r="E53" s="605"/>
      <c r="F53" s="605"/>
      <c r="G53" s="605"/>
      <c r="H53" s="606"/>
      <c r="I53" s="118">
        <f>SUM(I49:I52)</f>
        <v>640.48</v>
      </c>
      <c r="J53" s="118">
        <f>SUM(J49:J52)</f>
        <v>28898.46</v>
      </c>
    </row>
    <row r="54" spans="1:10" x14ac:dyDescent="0.25">
      <c r="A54" s="91">
        <v>24</v>
      </c>
      <c r="B54" s="600" t="s">
        <v>68</v>
      </c>
      <c r="C54" s="601"/>
      <c r="D54" s="601"/>
      <c r="E54" s="601"/>
      <c r="F54" s="601"/>
      <c r="G54" s="601"/>
      <c r="H54" s="602"/>
      <c r="I54" s="119">
        <f>I35+I42+I47+I53</f>
        <v>14723.48</v>
      </c>
      <c r="J54" s="119">
        <f>J35+J42+J47+J53</f>
        <v>664323.4</v>
      </c>
    </row>
    <row r="55" spans="1:10" x14ac:dyDescent="0.25">
      <c r="A55" s="62">
        <v>26</v>
      </c>
      <c r="B55" s="72" t="s">
        <v>15</v>
      </c>
      <c r="C55" s="90"/>
      <c r="D55" s="597">
        <v>0.18</v>
      </c>
      <c r="E55" s="598"/>
      <c r="F55" s="598"/>
      <c r="G55" s="598"/>
      <c r="H55" s="599"/>
      <c r="I55" s="89">
        <f>I54*D55</f>
        <v>2650.2264</v>
      </c>
      <c r="J55" s="89">
        <f>J54*D55</f>
        <v>119578.212</v>
      </c>
    </row>
    <row r="56" spans="1:10" ht="15" customHeight="1" x14ac:dyDescent="0.25">
      <c r="A56" s="91">
        <v>27</v>
      </c>
      <c r="B56" s="600" t="s">
        <v>69</v>
      </c>
      <c r="C56" s="601"/>
      <c r="D56" s="601"/>
      <c r="E56" s="601"/>
      <c r="F56" s="601"/>
      <c r="G56" s="601"/>
      <c r="H56" s="602"/>
      <c r="I56" s="92">
        <f>SUM(I55:I55)</f>
        <v>2650.2264</v>
      </c>
      <c r="J56" s="92">
        <f>SUM(J54:J55)</f>
        <v>783901.61199999996</v>
      </c>
    </row>
    <row r="59" spans="1:10" x14ac:dyDescent="0.25">
      <c r="B59" s="54" t="s">
        <v>218</v>
      </c>
      <c r="C59" s="54"/>
      <c r="D59" s="54"/>
      <c r="E59" s="54"/>
      <c r="F59" s="54"/>
      <c r="G59" s="54"/>
      <c r="H59" s="54" t="s">
        <v>270</v>
      </c>
      <c r="I59" s="54"/>
    </row>
  </sheetData>
  <mergeCells count="27">
    <mergeCell ref="B56:H56"/>
    <mergeCell ref="B32:H32"/>
    <mergeCell ref="D33:G33"/>
    <mergeCell ref="D34:G34"/>
    <mergeCell ref="B35:H35"/>
    <mergeCell ref="B36:J36"/>
    <mergeCell ref="B42:H42"/>
    <mergeCell ref="B43:J43"/>
    <mergeCell ref="B47:H47"/>
    <mergeCell ref="B48:J48"/>
    <mergeCell ref="B53:H53"/>
    <mergeCell ref="B54:H54"/>
    <mergeCell ref="A15:J15"/>
    <mergeCell ref="A16:J16"/>
    <mergeCell ref="A23:J23"/>
    <mergeCell ref="B17:C17"/>
    <mergeCell ref="D55:H55"/>
    <mergeCell ref="C12:C14"/>
    <mergeCell ref="D12:H14"/>
    <mergeCell ref="B9:J11"/>
    <mergeCell ref="I12:J12"/>
    <mergeCell ref="I13:J13"/>
    <mergeCell ref="A1:B1"/>
    <mergeCell ref="A2:B2"/>
    <mergeCell ref="A3:B3"/>
    <mergeCell ref="A12:A14"/>
    <mergeCell ref="B12:B14"/>
  </mergeCells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view="pageBreakPreview" zoomScaleNormal="100" zoomScaleSheetLayoutView="100" workbookViewId="0">
      <selection activeCell="A7" sqref="A7:Q7"/>
    </sheetView>
  </sheetViews>
  <sheetFormatPr defaultColWidth="9.140625" defaultRowHeight="12.75" x14ac:dyDescent="0.2"/>
  <cols>
    <col min="1" max="1" width="3.42578125" style="187" customWidth="1"/>
    <col min="2" max="2" width="11.42578125" style="187" customWidth="1"/>
    <col min="3" max="3" width="20.5703125" style="187" customWidth="1"/>
    <col min="4" max="4" width="6.5703125" style="187" customWidth="1"/>
    <col min="5" max="5" width="2.42578125" style="187" customWidth="1"/>
    <col min="6" max="6" width="5.5703125" style="187" customWidth="1"/>
    <col min="7" max="7" width="2.42578125" style="187" customWidth="1"/>
    <col min="8" max="8" width="5.5703125" style="187" customWidth="1"/>
    <col min="9" max="9" width="2.42578125" style="187" customWidth="1"/>
    <col min="10" max="10" width="6.5703125" style="187" customWidth="1"/>
    <col min="11" max="11" width="2.42578125" style="187" customWidth="1"/>
    <col min="12" max="12" width="5.5703125" style="187" customWidth="1"/>
    <col min="13" max="13" width="2.42578125" style="187" customWidth="1"/>
    <col min="14" max="14" width="5.5703125" style="187" customWidth="1"/>
    <col min="15" max="15" width="5.140625" style="187" customWidth="1"/>
    <col min="16" max="16" width="5.5703125" style="187" customWidth="1"/>
    <col min="17" max="17" width="10" style="187" customWidth="1"/>
    <col min="18" max="16384" width="9.140625" style="187"/>
  </cols>
  <sheetData>
    <row r="1" spans="1:17" x14ac:dyDescent="0.2">
      <c r="A1" s="183"/>
      <c r="B1" s="184"/>
      <c r="C1" s="185"/>
      <c r="D1" s="185"/>
      <c r="E1" s="185"/>
      <c r="F1" s="185"/>
      <c r="G1" s="186"/>
      <c r="H1" s="186"/>
      <c r="I1" s="186"/>
      <c r="J1" s="186"/>
      <c r="K1" s="186"/>
      <c r="L1" s="622" t="s">
        <v>203</v>
      </c>
      <c r="M1" s="622"/>
      <c r="N1" s="622"/>
      <c r="O1" s="622"/>
      <c r="P1" s="622"/>
      <c r="Q1" s="622"/>
    </row>
    <row r="2" spans="1:17" x14ac:dyDescent="0.2">
      <c r="A2" s="188"/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623" t="s">
        <v>204</v>
      </c>
      <c r="M2" s="623"/>
      <c r="N2" s="623"/>
      <c r="O2" s="623"/>
      <c r="P2" s="623"/>
      <c r="Q2" s="623"/>
    </row>
    <row r="3" spans="1:17" x14ac:dyDescent="0.2">
      <c r="A3" s="8"/>
      <c r="B3" s="191"/>
      <c r="C3" s="191"/>
      <c r="D3" s="9"/>
      <c r="E3" s="9"/>
      <c r="F3" s="9"/>
      <c r="G3" s="9"/>
      <c r="H3" s="192"/>
      <c r="I3" s="10"/>
      <c r="J3" s="10"/>
      <c r="K3" s="10"/>
      <c r="L3" s="624" t="s">
        <v>205</v>
      </c>
      <c r="M3" s="624"/>
      <c r="N3" s="624"/>
      <c r="O3" s="624"/>
      <c r="P3" s="624"/>
      <c r="Q3" s="624"/>
    </row>
    <row r="4" spans="1:17" ht="20.100000000000001" customHeight="1" x14ac:dyDescent="0.2">
      <c r="A4" s="8"/>
      <c r="B4" s="193"/>
      <c r="C4" s="193"/>
      <c r="D4" s="194"/>
      <c r="E4" s="194"/>
      <c r="F4" s="194"/>
      <c r="G4" s="194"/>
      <c r="H4" s="194"/>
      <c r="I4" s="193"/>
      <c r="J4" s="193"/>
      <c r="K4" s="193"/>
      <c r="L4" s="625" t="s">
        <v>182</v>
      </c>
      <c r="M4" s="625"/>
      <c r="N4" s="625"/>
      <c r="O4" s="625"/>
      <c r="P4" s="625"/>
      <c r="Q4" s="625"/>
    </row>
    <row r="5" spans="1:17" ht="20.100000000000001" customHeight="1" x14ac:dyDescent="0.2">
      <c r="A5" s="8"/>
      <c r="B5" s="195"/>
      <c r="C5" s="195"/>
      <c r="D5" s="173"/>
      <c r="E5" s="173"/>
      <c r="F5" s="173"/>
      <c r="G5" s="173"/>
      <c r="H5" s="173"/>
      <c r="I5" s="196"/>
      <c r="J5" s="196"/>
      <c r="K5" s="196"/>
      <c r="L5" s="626" t="s">
        <v>295</v>
      </c>
      <c r="M5" s="626"/>
      <c r="N5" s="626"/>
      <c r="O5" s="626"/>
      <c r="P5" s="626"/>
      <c r="Q5" s="626"/>
    </row>
    <row r="6" spans="1:17" x14ac:dyDescent="0.2">
      <c r="A6" s="8"/>
      <c r="B6" s="197"/>
      <c r="C6" s="197"/>
      <c r="D6" s="174"/>
      <c r="E6" s="174"/>
      <c r="F6" s="174"/>
      <c r="G6" s="174"/>
      <c r="H6" s="174"/>
      <c r="I6" s="193"/>
      <c r="J6" s="193"/>
      <c r="K6" s="193"/>
      <c r="L6" s="193"/>
      <c r="M6" s="193"/>
      <c r="N6" s="193"/>
      <c r="O6" s="193"/>
      <c r="P6" s="193"/>
      <c r="Q6" s="193"/>
    </row>
    <row r="7" spans="1:17" x14ac:dyDescent="0.2">
      <c r="A7" s="621" t="s">
        <v>288</v>
      </c>
      <c r="B7" s="621"/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1"/>
    </row>
    <row r="8" spans="1:17" x14ac:dyDescent="0.2">
      <c r="A8" s="608" t="s">
        <v>206</v>
      </c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</row>
    <row r="9" spans="1:17" x14ac:dyDescent="0.2">
      <c r="A9" s="199"/>
      <c r="B9" s="200"/>
      <c r="C9" s="201"/>
      <c r="D9" s="201"/>
      <c r="E9" s="201"/>
      <c r="F9" s="201"/>
      <c r="G9" s="201"/>
      <c r="H9" s="201"/>
      <c r="I9" s="202"/>
      <c r="J9" s="202"/>
      <c r="K9" s="202"/>
      <c r="L9" s="202"/>
      <c r="M9" s="202"/>
      <c r="N9" s="202"/>
      <c r="O9" s="202"/>
      <c r="P9" s="202"/>
      <c r="Q9" s="203"/>
    </row>
    <row r="10" spans="1:17" ht="21" customHeight="1" x14ac:dyDescent="0.2">
      <c r="A10" s="609" t="s">
        <v>325</v>
      </c>
      <c r="B10" s="609"/>
      <c r="C10" s="609"/>
      <c r="D10" s="609"/>
      <c r="E10" s="609"/>
      <c r="F10" s="609"/>
      <c r="G10" s="609"/>
      <c r="H10" s="609"/>
      <c r="I10" s="609"/>
      <c r="J10" s="609"/>
      <c r="K10" s="609"/>
      <c r="L10" s="609"/>
      <c r="M10" s="609"/>
      <c r="N10" s="609"/>
      <c r="O10" s="609"/>
      <c r="P10" s="609"/>
      <c r="Q10" s="609"/>
    </row>
    <row r="11" spans="1:17" x14ac:dyDescent="0.2">
      <c r="A11" s="609" t="s">
        <v>207</v>
      </c>
      <c r="B11" s="609"/>
      <c r="C11" s="609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</row>
    <row r="12" spans="1:17" x14ac:dyDescent="0.2">
      <c r="A12" s="609" t="s">
        <v>208</v>
      </c>
      <c r="B12" s="609"/>
      <c r="C12" s="609"/>
      <c r="D12" s="609"/>
      <c r="E12" s="609"/>
      <c r="F12" s="609"/>
      <c r="G12" s="609"/>
      <c r="H12" s="609"/>
      <c r="I12" s="609"/>
      <c r="J12" s="609"/>
      <c r="K12" s="609"/>
      <c r="L12" s="609"/>
      <c r="M12" s="609"/>
      <c r="N12" s="609"/>
      <c r="O12" s="609"/>
      <c r="P12" s="609"/>
      <c r="Q12" s="609"/>
    </row>
    <row r="13" spans="1:17" x14ac:dyDescent="0.2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</row>
    <row r="14" spans="1:17" ht="89.25" x14ac:dyDescent="0.2">
      <c r="A14" s="205" t="s">
        <v>7</v>
      </c>
      <c r="B14" s="206" t="s">
        <v>8</v>
      </c>
      <c r="C14" s="610" t="s">
        <v>9</v>
      </c>
      <c r="D14" s="611"/>
      <c r="E14" s="610" t="s">
        <v>10</v>
      </c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207" t="s">
        <v>209</v>
      </c>
    </row>
    <row r="15" spans="1:17" x14ac:dyDescent="0.2">
      <c r="A15" s="208">
        <v>1</v>
      </c>
      <c r="B15" s="209">
        <v>2</v>
      </c>
      <c r="C15" s="613">
        <v>3</v>
      </c>
      <c r="D15" s="614"/>
      <c r="E15" s="615">
        <v>4</v>
      </c>
      <c r="F15" s="616"/>
      <c r="G15" s="616"/>
      <c r="H15" s="616"/>
      <c r="I15" s="616"/>
      <c r="J15" s="616"/>
      <c r="K15" s="616"/>
      <c r="L15" s="616"/>
      <c r="M15" s="616"/>
      <c r="N15" s="616"/>
      <c r="O15" s="616"/>
      <c r="P15" s="616"/>
      <c r="Q15" s="210">
        <v>5</v>
      </c>
    </row>
    <row r="16" spans="1:17" ht="122.25" customHeight="1" x14ac:dyDescent="0.2">
      <c r="A16" s="211" t="s">
        <v>198</v>
      </c>
      <c r="B16" s="212" t="s">
        <v>293</v>
      </c>
      <c r="C16" s="617" t="s">
        <v>210</v>
      </c>
      <c r="D16" s="618"/>
      <c r="E16" s="213" t="s">
        <v>200</v>
      </c>
      <c r="F16" s="214">
        <f>D17</f>
        <v>55.88</v>
      </c>
      <c r="G16" s="215" t="s">
        <v>201</v>
      </c>
      <c r="H16" s="215">
        <f>D19</f>
        <v>2.4</v>
      </c>
      <c r="I16" s="215" t="s">
        <v>11</v>
      </c>
      <c r="J16" s="214">
        <f>D18</f>
        <v>189.64</v>
      </c>
      <c r="K16" s="216" t="s">
        <v>211</v>
      </c>
      <c r="L16" s="217">
        <f>D23</f>
        <v>3.92</v>
      </c>
      <c r="M16" s="215" t="s">
        <v>11</v>
      </c>
      <c r="N16" s="217">
        <f>D20</f>
        <v>0.4</v>
      </c>
      <c r="O16" s="217" t="s">
        <v>11</v>
      </c>
      <c r="P16" s="217">
        <v>1.2</v>
      </c>
      <c r="Q16" s="218">
        <f>ROUND((F16+H16*J16)*L16*N16*P16*H17,2)</f>
        <v>961527.71</v>
      </c>
    </row>
    <row r="17" spans="1:17" x14ac:dyDescent="0.2">
      <c r="A17" s="219"/>
      <c r="B17" s="220"/>
      <c r="C17" s="221" t="s">
        <v>212</v>
      </c>
      <c r="D17" s="222">
        <v>55.88</v>
      </c>
      <c r="E17" s="223"/>
      <c r="F17" s="224"/>
      <c r="G17" s="224" t="s">
        <v>11</v>
      </c>
      <c r="H17" s="224">
        <f>D22</f>
        <v>1000</v>
      </c>
      <c r="I17" s="224"/>
      <c r="J17" s="224"/>
      <c r="K17" s="225"/>
      <c r="L17" s="226"/>
      <c r="M17" s="226"/>
      <c r="N17" s="226"/>
      <c r="O17" s="226"/>
      <c r="P17" s="226"/>
      <c r="Q17" s="227"/>
    </row>
    <row r="18" spans="1:17" x14ac:dyDescent="0.2">
      <c r="A18" s="219"/>
      <c r="B18" s="220"/>
      <c r="C18" s="221" t="s">
        <v>213</v>
      </c>
      <c r="D18" s="228">
        <v>189.64</v>
      </c>
      <c r="E18" s="224"/>
      <c r="F18" s="224"/>
      <c r="G18" s="224"/>
      <c r="H18" s="225"/>
      <c r="I18" s="225"/>
      <c r="J18" s="225"/>
      <c r="K18" s="225"/>
      <c r="L18" s="226"/>
      <c r="M18" s="226"/>
      <c r="N18" s="226"/>
      <c r="O18" s="226"/>
      <c r="P18" s="226"/>
      <c r="Q18" s="227"/>
    </row>
    <row r="19" spans="1:17" x14ac:dyDescent="0.2">
      <c r="A19" s="219"/>
      <c r="B19" s="220"/>
      <c r="C19" s="221" t="s">
        <v>214</v>
      </c>
      <c r="D19" s="221">
        <f>2400*10/10000</f>
        <v>2.4</v>
      </c>
      <c r="E19" s="224"/>
      <c r="F19" s="224"/>
      <c r="G19" s="224"/>
      <c r="H19" s="225"/>
      <c r="I19" s="225"/>
      <c r="J19" s="225"/>
      <c r="K19" s="225"/>
      <c r="L19" s="226"/>
      <c r="M19" s="226"/>
      <c r="N19" s="226"/>
      <c r="O19" s="226"/>
      <c r="P19" s="226"/>
      <c r="Q19" s="227"/>
    </row>
    <row r="20" spans="1:17" ht="51" x14ac:dyDescent="0.2">
      <c r="A20" s="219"/>
      <c r="B20" s="220"/>
      <c r="C20" s="229" t="s">
        <v>215</v>
      </c>
      <c r="D20" s="228">
        <v>0.4</v>
      </c>
      <c r="E20" s="224"/>
      <c r="F20" s="224"/>
      <c r="G20" s="224"/>
      <c r="H20" s="225"/>
      <c r="I20" s="225"/>
      <c r="J20" s="225"/>
      <c r="K20" s="225"/>
      <c r="L20" s="226"/>
      <c r="M20" s="226"/>
      <c r="N20" s="226"/>
      <c r="O20" s="226"/>
      <c r="P20" s="226"/>
      <c r="Q20" s="227"/>
    </row>
    <row r="21" spans="1:17" ht="52.5" customHeight="1" x14ac:dyDescent="0.2">
      <c r="A21" s="219"/>
      <c r="B21" s="220"/>
      <c r="C21" s="229" t="s">
        <v>216</v>
      </c>
      <c r="D21" s="228">
        <v>1.2</v>
      </c>
      <c r="E21" s="224"/>
      <c r="F21" s="224"/>
      <c r="G21" s="224"/>
      <c r="H21" s="225"/>
      <c r="I21" s="225"/>
      <c r="J21" s="225"/>
      <c r="K21" s="225"/>
      <c r="L21" s="226"/>
      <c r="M21" s="226"/>
      <c r="N21" s="226"/>
      <c r="O21" s="226"/>
      <c r="P21" s="226"/>
      <c r="Q21" s="227"/>
    </row>
    <row r="22" spans="1:17" ht="17.25" customHeight="1" x14ac:dyDescent="0.2">
      <c r="A22" s="219"/>
      <c r="B22" s="220"/>
      <c r="C22" s="229" t="s">
        <v>202</v>
      </c>
      <c r="D22" s="228">
        <v>1000</v>
      </c>
      <c r="E22" s="224"/>
      <c r="F22" s="224"/>
      <c r="G22" s="224"/>
      <c r="H22" s="225"/>
      <c r="I22" s="225"/>
      <c r="J22" s="225"/>
      <c r="K22" s="225"/>
      <c r="L22" s="226"/>
      <c r="M22" s="226"/>
      <c r="N22" s="226"/>
      <c r="O22" s="226"/>
      <c r="P22" s="226"/>
      <c r="Q22" s="227"/>
    </row>
    <row r="23" spans="1:17" ht="45" x14ac:dyDescent="0.2">
      <c r="A23" s="230"/>
      <c r="B23" s="231"/>
      <c r="C23" s="167" t="s">
        <v>284</v>
      </c>
      <c r="D23" s="168">
        <v>3.92</v>
      </c>
      <c r="E23" s="232"/>
      <c r="F23" s="232"/>
      <c r="G23" s="232"/>
      <c r="H23" s="233"/>
      <c r="I23" s="233"/>
      <c r="J23" s="233"/>
      <c r="K23" s="233"/>
      <c r="L23" s="234"/>
      <c r="M23" s="234"/>
      <c r="N23" s="234"/>
      <c r="O23" s="234"/>
      <c r="P23" s="234"/>
      <c r="Q23" s="235"/>
    </row>
    <row r="24" spans="1:17" x14ac:dyDescent="0.2">
      <c r="A24" s="236" t="s">
        <v>12</v>
      </c>
      <c r="B24" s="237"/>
      <c r="C24" s="238"/>
      <c r="D24" s="239"/>
      <c r="E24" s="240"/>
      <c r="F24" s="241"/>
      <c r="G24" s="241"/>
      <c r="H24" s="241"/>
      <c r="I24" s="619" t="s">
        <v>217</v>
      </c>
      <c r="J24" s="619"/>
      <c r="K24" s="619"/>
      <c r="L24" s="619"/>
      <c r="M24" s="619"/>
      <c r="N24" s="619"/>
      <c r="O24" s="619"/>
      <c r="P24" s="619"/>
      <c r="Q24" s="242">
        <f>Q16</f>
        <v>961527.71</v>
      </c>
    </row>
    <row r="25" spans="1:17" x14ac:dyDescent="0.2">
      <c r="A25" s="236" t="s">
        <v>143</v>
      </c>
      <c r="B25" s="243"/>
      <c r="C25" s="244" t="s">
        <v>15</v>
      </c>
      <c r="D25" s="245">
        <v>0.18</v>
      </c>
      <c r="E25" s="246"/>
      <c r="F25" s="247"/>
      <c r="G25" s="247"/>
      <c r="H25" s="232"/>
      <c r="I25" s="248"/>
      <c r="J25" s="248"/>
      <c r="K25" s="248"/>
      <c r="L25" s="248"/>
      <c r="M25" s="248"/>
      <c r="N25" s="248"/>
      <c r="O25" s="248"/>
      <c r="P25" s="248"/>
      <c r="Q25" s="249">
        <f>ROUND(Q24*0.18,2)</f>
        <v>173074.99</v>
      </c>
    </row>
    <row r="26" spans="1:17" x14ac:dyDescent="0.2">
      <c r="A26" s="236" t="s">
        <v>14</v>
      </c>
      <c r="B26" s="243"/>
      <c r="C26" s="244"/>
      <c r="D26" s="250"/>
      <c r="E26" s="240"/>
      <c r="F26" s="241"/>
      <c r="G26" s="241"/>
      <c r="H26" s="241"/>
      <c r="I26" s="620" t="s">
        <v>17</v>
      </c>
      <c r="J26" s="620"/>
      <c r="K26" s="620"/>
      <c r="L26" s="620"/>
      <c r="M26" s="620"/>
      <c r="N26" s="620"/>
      <c r="O26" s="620"/>
      <c r="P26" s="620"/>
      <c r="Q26" s="251">
        <f>Q24+Q25</f>
        <v>1134602.7</v>
      </c>
    </row>
    <row r="28" spans="1:17" x14ac:dyDescent="0.2">
      <c r="B28" s="252"/>
    </row>
    <row r="29" spans="1:17" ht="12.75" customHeight="1" x14ac:dyDescent="0.2">
      <c r="B29" s="155" t="s">
        <v>268</v>
      </c>
      <c r="C29" s="155"/>
      <c r="D29" s="175"/>
      <c r="E29" s="607" t="s">
        <v>219</v>
      </c>
      <c r="F29" s="607"/>
      <c r="G29" s="607"/>
      <c r="H29" s="607"/>
      <c r="I29" s="607"/>
    </row>
    <row r="31" spans="1:17" x14ac:dyDescent="0.2">
      <c r="B31" s="253"/>
    </row>
  </sheetData>
  <mergeCells count="18">
    <mergeCell ref="A7:Q7"/>
    <mergeCell ref="L1:Q1"/>
    <mergeCell ref="L2:Q2"/>
    <mergeCell ref="L3:Q3"/>
    <mergeCell ref="L4:Q4"/>
    <mergeCell ref="L5:Q5"/>
    <mergeCell ref="E29:I29"/>
    <mergeCell ref="A8:Q8"/>
    <mergeCell ref="A10:Q10"/>
    <mergeCell ref="A11:Q11"/>
    <mergeCell ref="A12:Q12"/>
    <mergeCell ref="C14:D14"/>
    <mergeCell ref="E14:P14"/>
    <mergeCell ref="C15:D15"/>
    <mergeCell ref="E15:P15"/>
    <mergeCell ref="C16:D16"/>
    <mergeCell ref="I24:P24"/>
    <mergeCell ref="I26:P26"/>
  </mergeCells>
  <pageMargins left="0.7" right="0.7" top="0.75" bottom="0.75" header="0.3" footer="0.3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view="pageBreakPreview" topLeftCell="A4" zoomScaleSheetLayoutView="100" workbookViewId="0">
      <selection activeCell="H72" sqref="H72"/>
    </sheetView>
  </sheetViews>
  <sheetFormatPr defaultColWidth="9.140625" defaultRowHeight="12.75" x14ac:dyDescent="0.2"/>
  <cols>
    <col min="1" max="1" width="4.42578125" style="187" customWidth="1"/>
    <col min="2" max="2" width="44.7109375" style="187" customWidth="1"/>
    <col min="3" max="3" width="10" style="187" customWidth="1"/>
    <col min="4" max="4" width="16.42578125" style="187" customWidth="1"/>
    <col min="5" max="5" width="9.5703125" style="187" customWidth="1"/>
    <col min="6" max="6" width="2.5703125" style="187" customWidth="1"/>
    <col min="7" max="7" width="10.28515625" style="187" customWidth="1"/>
    <col min="8" max="8" width="13.5703125" style="187" customWidth="1"/>
    <col min="9" max="16384" width="9.140625" style="187"/>
  </cols>
  <sheetData>
    <row r="1" spans="1:21" s="153" customFormat="1" ht="17.45" customHeight="1" x14ac:dyDescent="0.2">
      <c r="A1" s="124"/>
      <c r="B1" s="124"/>
      <c r="C1" s="124"/>
      <c r="E1" s="355" t="s">
        <v>203</v>
      </c>
      <c r="F1" s="355"/>
      <c r="G1" s="355"/>
      <c r="H1" s="355"/>
      <c r="I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</row>
    <row r="2" spans="1:21" s="153" customFormat="1" ht="17.45" customHeight="1" x14ac:dyDescent="0.2">
      <c r="A2" s="124"/>
      <c r="B2" s="124"/>
      <c r="C2" s="124"/>
      <c r="E2" s="487" t="s">
        <v>204</v>
      </c>
      <c r="F2" s="487"/>
      <c r="G2" s="487"/>
      <c r="H2" s="487"/>
      <c r="I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</row>
    <row r="3" spans="1:21" s="153" customFormat="1" ht="17.45" customHeight="1" x14ac:dyDescent="0.2">
      <c r="A3" s="124"/>
      <c r="B3" s="124"/>
      <c r="C3" s="124"/>
      <c r="E3" s="487" t="s">
        <v>264</v>
      </c>
      <c r="F3" s="487"/>
      <c r="G3" s="487"/>
      <c r="H3" s="487"/>
      <c r="I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</row>
    <row r="4" spans="1:21" s="153" customFormat="1" ht="23.45" customHeight="1" x14ac:dyDescent="0.2">
      <c r="A4" s="124"/>
      <c r="B4" s="124"/>
      <c r="C4" s="124"/>
      <c r="D4" s="124"/>
      <c r="E4" s="352" t="s">
        <v>294</v>
      </c>
      <c r="F4" s="352"/>
      <c r="G4" s="352"/>
      <c r="H4" s="352"/>
      <c r="I4" s="353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354"/>
    </row>
    <row r="5" spans="1:21" s="153" customFormat="1" ht="23.45" customHeight="1" x14ac:dyDescent="0.2">
      <c r="A5" s="124"/>
      <c r="B5" s="124"/>
      <c r="C5" s="124"/>
      <c r="D5" s="124"/>
      <c r="E5" s="487" t="s">
        <v>295</v>
      </c>
      <c r="F5" s="487"/>
      <c r="G5" s="487"/>
      <c r="H5" s="487"/>
      <c r="I5" s="353"/>
      <c r="K5" s="352"/>
      <c r="L5" s="352"/>
      <c r="N5" s="124"/>
      <c r="O5" s="124"/>
      <c r="P5" s="124"/>
      <c r="Q5" s="124"/>
      <c r="R5" s="124"/>
      <c r="S5" s="124"/>
      <c r="T5" s="124"/>
      <c r="U5" s="354"/>
    </row>
    <row r="6" spans="1:21" ht="15.75" customHeight="1" x14ac:dyDescent="0.2">
      <c r="A6" s="628" t="s">
        <v>287</v>
      </c>
      <c r="B6" s="628"/>
      <c r="C6" s="628"/>
      <c r="D6" s="628"/>
      <c r="E6" s="628"/>
      <c r="F6" s="628"/>
      <c r="G6" s="628"/>
      <c r="H6" s="628"/>
    </row>
    <row r="7" spans="1:21" ht="15.75" customHeight="1" x14ac:dyDescent="0.2">
      <c r="A7" s="629" t="s">
        <v>129</v>
      </c>
      <c r="B7" s="629"/>
      <c r="C7" s="629"/>
      <c r="D7" s="629"/>
      <c r="E7" s="629"/>
      <c r="F7" s="629"/>
      <c r="G7" s="629"/>
      <c r="H7" s="629"/>
    </row>
    <row r="8" spans="1:21" x14ac:dyDescent="0.2">
      <c r="A8" s="370"/>
      <c r="B8" s="627"/>
      <c r="C8" s="627"/>
      <c r="D8" s="627"/>
      <c r="E8" s="627"/>
      <c r="F8" s="627"/>
      <c r="G8" s="627"/>
      <c r="H8" s="370"/>
    </row>
    <row r="9" spans="1:21" ht="30" customHeight="1" x14ac:dyDescent="0.2">
      <c r="A9" s="627" t="s">
        <v>326</v>
      </c>
      <c r="B9" s="627"/>
      <c r="C9" s="627"/>
      <c r="D9" s="627"/>
      <c r="E9" s="627"/>
      <c r="F9" s="627"/>
      <c r="G9" s="627"/>
      <c r="H9" s="627"/>
    </row>
    <row r="10" spans="1:21" x14ac:dyDescent="0.2">
      <c r="A10" s="623" t="s">
        <v>207</v>
      </c>
      <c r="B10" s="623"/>
      <c r="C10" s="623"/>
      <c r="D10" s="623"/>
      <c r="E10" s="623"/>
      <c r="F10" s="623"/>
      <c r="G10" s="623"/>
      <c r="H10" s="623"/>
    </row>
    <row r="11" spans="1:21" x14ac:dyDescent="0.2">
      <c r="A11" s="623" t="s">
        <v>208</v>
      </c>
      <c r="B11" s="623"/>
      <c r="C11" s="623"/>
      <c r="D11" s="623"/>
      <c r="E11" s="623"/>
      <c r="F11" s="623"/>
      <c r="G11" s="623"/>
      <c r="H11" s="623"/>
    </row>
    <row r="12" spans="1:21" ht="13.5" thickBot="1" x14ac:dyDescent="0.25">
      <c r="A12" s="370"/>
      <c r="B12" s="371"/>
      <c r="C12" s="371"/>
      <c r="D12" s="371"/>
      <c r="E12" s="371"/>
      <c r="F12" s="371"/>
      <c r="G12" s="371"/>
      <c r="H12" s="370"/>
    </row>
    <row r="13" spans="1:21" ht="25.5" x14ac:dyDescent="0.2">
      <c r="A13" s="372" t="s">
        <v>25</v>
      </c>
      <c r="B13" s="373" t="s">
        <v>26</v>
      </c>
      <c r="C13" s="373" t="s">
        <v>72</v>
      </c>
      <c r="D13" s="373" t="s">
        <v>73</v>
      </c>
      <c r="E13" s="636" t="s">
        <v>71</v>
      </c>
      <c r="F13" s="637"/>
      <c r="G13" s="638"/>
      <c r="H13" s="374" t="s">
        <v>74</v>
      </c>
    </row>
    <row r="14" spans="1:21" x14ac:dyDescent="0.2">
      <c r="A14" s="375">
        <v>1</v>
      </c>
      <c r="B14" s="376">
        <v>2</v>
      </c>
      <c r="C14" s="376">
        <v>3</v>
      </c>
      <c r="D14" s="376">
        <v>4</v>
      </c>
      <c r="E14" s="639">
        <v>5</v>
      </c>
      <c r="F14" s="640"/>
      <c r="G14" s="641"/>
      <c r="H14" s="377">
        <v>6</v>
      </c>
    </row>
    <row r="15" spans="1:21" x14ac:dyDescent="0.2">
      <c r="A15" s="378"/>
      <c r="B15" s="379" t="s">
        <v>75</v>
      </c>
      <c r="C15" s="376"/>
      <c r="D15" s="380"/>
      <c r="E15" s="642"/>
      <c r="F15" s="643"/>
      <c r="G15" s="644"/>
      <c r="H15" s="377"/>
    </row>
    <row r="16" spans="1:21" x14ac:dyDescent="0.2">
      <c r="A16" s="381"/>
      <c r="B16" s="382" t="s">
        <v>76</v>
      </c>
      <c r="C16" s="383">
        <v>1</v>
      </c>
      <c r="D16" s="384"/>
      <c r="E16" s="645"/>
      <c r="F16" s="646"/>
      <c r="G16" s="647"/>
      <c r="H16" s="385"/>
    </row>
    <row r="17" spans="1:8" x14ac:dyDescent="0.2">
      <c r="A17" s="381"/>
      <c r="B17" s="382" t="s">
        <v>77</v>
      </c>
      <c r="C17" s="383">
        <f>2400*10/10000</f>
        <v>2.4</v>
      </c>
      <c r="D17" s="384"/>
      <c r="E17" s="645"/>
      <c r="F17" s="646"/>
      <c r="G17" s="647"/>
      <c r="H17" s="385"/>
    </row>
    <row r="18" spans="1:8" x14ac:dyDescent="0.2">
      <c r="A18" s="381"/>
      <c r="B18" s="382" t="s">
        <v>78</v>
      </c>
      <c r="C18" s="383">
        <v>1</v>
      </c>
      <c r="D18" s="384"/>
      <c r="E18" s="645"/>
      <c r="F18" s="646"/>
      <c r="G18" s="647"/>
      <c r="H18" s="385"/>
    </row>
    <row r="19" spans="1:8" x14ac:dyDescent="0.2">
      <c r="A19" s="381"/>
      <c r="B19" s="382" t="s">
        <v>79</v>
      </c>
      <c r="C19" s="386">
        <v>3</v>
      </c>
      <c r="D19" s="384"/>
      <c r="E19" s="645"/>
      <c r="F19" s="646"/>
      <c r="G19" s="647"/>
      <c r="H19" s="385"/>
    </row>
    <row r="20" spans="1:8" x14ac:dyDescent="0.2">
      <c r="A20" s="381"/>
      <c r="B20" s="382" t="s">
        <v>80</v>
      </c>
      <c r="C20" s="383">
        <v>1</v>
      </c>
      <c r="D20" s="384"/>
      <c r="E20" s="645"/>
      <c r="F20" s="646"/>
      <c r="G20" s="647"/>
      <c r="H20" s="385"/>
    </row>
    <row r="21" spans="1:8" x14ac:dyDescent="0.2">
      <c r="A21" s="381"/>
      <c r="B21" s="382" t="s">
        <v>81</v>
      </c>
      <c r="C21" s="387">
        <v>2.4</v>
      </c>
      <c r="D21" s="388"/>
      <c r="E21" s="648"/>
      <c r="F21" s="649"/>
      <c r="G21" s="650"/>
      <c r="H21" s="385"/>
    </row>
    <row r="22" spans="1:8" x14ac:dyDescent="0.2">
      <c r="A22" s="651" t="s">
        <v>82</v>
      </c>
      <c r="B22" s="652"/>
      <c r="C22" s="653"/>
      <c r="D22" s="652"/>
      <c r="E22" s="652"/>
      <c r="F22" s="652"/>
      <c r="G22" s="652"/>
      <c r="H22" s="389"/>
    </row>
    <row r="23" spans="1:8" ht="25.5" x14ac:dyDescent="0.2">
      <c r="A23" s="390">
        <v>1</v>
      </c>
      <c r="B23" s="391" t="s">
        <v>83</v>
      </c>
      <c r="C23" s="392"/>
      <c r="D23" s="393" t="s">
        <v>84</v>
      </c>
      <c r="E23" s="654" t="s">
        <v>85</v>
      </c>
      <c r="F23" s="655"/>
      <c r="G23" s="656"/>
      <c r="H23" s="394">
        <f>(668*C27*C28+49*C17/1000)*C29*C30*C32</f>
        <v>4180.939350838973</v>
      </c>
    </row>
    <row r="24" spans="1:8" x14ac:dyDescent="0.2">
      <c r="A24" s="395"/>
      <c r="B24" s="396" t="s">
        <v>86</v>
      </c>
      <c r="C24" s="397">
        <f>C16</f>
        <v>1</v>
      </c>
      <c r="D24" s="386" t="s">
        <v>87</v>
      </c>
      <c r="E24" s="657"/>
      <c r="F24" s="658"/>
      <c r="G24" s="659"/>
      <c r="H24" s="394"/>
    </row>
    <row r="25" spans="1:8" x14ac:dyDescent="0.2">
      <c r="A25" s="395"/>
      <c r="B25" s="396" t="s">
        <v>88</v>
      </c>
      <c r="C25" s="398">
        <f>C17/1000</f>
        <v>2.3999999999999998E-3</v>
      </c>
      <c r="D25" s="386"/>
      <c r="E25" s="657"/>
      <c r="F25" s="658"/>
      <c r="G25" s="659"/>
      <c r="H25" s="399"/>
    </row>
    <row r="26" spans="1:8" x14ac:dyDescent="0.2">
      <c r="A26" s="395"/>
      <c r="B26" s="396" t="s">
        <v>89</v>
      </c>
      <c r="C26" s="400">
        <v>3</v>
      </c>
      <c r="D26" s="386"/>
      <c r="E26" s="657"/>
      <c r="F26" s="658"/>
      <c r="G26" s="659"/>
      <c r="H26" s="399"/>
    </row>
    <row r="27" spans="1:8" x14ac:dyDescent="0.2">
      <c r="A27" s="395"/>
      <c r="B27" s="396" t="s">
        <v>90</v>
      </c>
      <c r="C27" s="401">
        <f>1+0.1*(C24-1)</f>
        <v>1</v>
      </c>
      <c r="D27" s="386"/>
      <c r="E27" s="657"/>
      <c r="F27" s="658"/>
      <c r="G27" s="659"/>
      <c r="H27" s="399"/>
    </row>
    <row r="28" spans="1:8" x14ac:dyDescent="0.2">
      <c r="A28" s="395"/>
      <c r="B28" s="396" t="s">
        <v>91</v>
      </c>
      <c r="C28" s="402">
        <f>ROUND((1-0.4*(2-C17/1000)),2)</f>
        <v>0.2</v>
      </c>
      <c r="D28" s="386"/>
      <c r="E28" s="657"/>
      <c r="F28" s="658"/>
      <c r="G28" s="659"/>
      <c r="H28" s="399"/>
    </row>
    <row r="29" spans="1:8" x14ac:dyDescent="0.2">
      <c r="A29" s="395"/>
      <c r="B29" s="396" t="s">
        <v>92</v>
      </c>
      <c r="C29" s="401">
        <v>1.3</v>
      </c>
      <c r="D29" s="403"/>
      <c r="E29" s="657"/>
      <c r="F29" s="658"/>
      <c r="G29" s="659"/>
      <c r="H29" s="399"/>
    </row>
    <row r="30" spans="1:8" x14ac:dyDescent="0.2">
      <c r="A30" s="395"/>
      <c r="B30" s="396" t="s">
        <v>93</v>
      </c>
      <c r="C30" s="404">
        <v>1.94</v>
      </c>
      <c r="D30" s="405" t="s">
        <v>94</v>
      </c>
      <c r="E30" s="657"/>
      <c r="F30" s="658"/>
      <c r="G30" s="659"/>
      <c r="H30" s="399"/>
    </row>
    <row r="31" spans="1:8" x14ac:dyDescent="0.2">
      <c r="A31" s="395"/>
      <c r="B31" s="403"/>
      <c r="C31" s="404"/>
      <c r="D31" s="396" t="s">
        <v>95</v>
      </c>
      <c r="E31" s="657"/>
      <c r="F31" s="658"/>
      <c r="G31" s="659"/>
      <c r="H31" s="399"/>
    </row>
    <row r="32" spans="1:8" x14ac:dyDescent="0.2">
      <c r="A32" s="395"/>
      <c r="B32" s="406" t="s">
        <v>96</v>
      </c>
      <c r="C32" s="407">
        <v>12.397674</v>
      </c>
      <c r="D32" s="386"/>
      <c r="E32" s="657"/>
      <c r="F32" s="658"/>
      <c r="G32" s="659"/>
      <c r="H32" s="399"/>
    </row>
    <row r="33" spans="1:8" x14ac:dyDescent="0.2">
      <c r="A33" s="395"/>
      <c r="B33" s="408" t="s">
        <v>97</v>
      </c>
      <c r="C33" s="409"/>
      <c r="D33" s="410"/>
      <c r="E33" s="660"/>
      <c r="F33" s="661"/>
      <c r="G33" s="662"/>
      <c r="H33" s="411">
        <f>SUM(H23:H32)</f>
        <v>4180.939350838973</v>
      </c>
    </row>
    <row r="34" spans="1:8" x14ac:dyDescent="0.2">
      <c r="A34" s="663" t="s">
        <v>98</v>
      </c>
      <c r="B34" s="664"/>
      <c r="C34" s="664"/>
      <c r="D34" s="664"/>
      <c r="E34" s="664"/>
      <c r="F34" s="664"/>
      <c r="G34" s="665"/>
      <c r="H34" s="412">
        <f>H33</f>
        <v>4180.939350838973</v>
      </c>
    </row>
    <row r="35" spans="1:8" x14ac:dyDescent="0.2">
      <c r="A35" s="666" t="s">
        <v>99</v>
      </c>
      <c r="B35" s="667"/>
      <c r="C35" s="667"/>
      <c r="D35" s="667"/>
      <c r="E35" s="667"/>
      <c r="F35" s="667"/>
      <c r="G35" s="667"/>
      <c r="H35" s="413"/>
    </row>
    <row r="36" spans="1:8" ht="25.5" x14ac:dyDescent="0.2">
      <c r="A36" s="414">
        <v>2</v>
      </c>
      <c r="B36" s="415" t="s">
        <v>130</v>
      </c>
      <c r="C36" s="416"/>
      <c r="D36" s="417" t="s">
        <v>100</v>
      </c>
      <c r="E36" s="668" t="s">
        <v>105</v>
      </c>
      <c r="F36" s="669"/>
      <c r="G36" s="670"/>
      <c r="H36" s="418"/>
    </row>
    <row r="37" spans="1:8" ht="25.5" x14ac:dyDescent="0.2">
      <c r="A37" s="419"/>
      <c r="B37" s="420" t="s">
        <v>131</v>
      </c>
      <c r="C37" s="421"/>
      <c r="D37" s="383" t="s">
        <v>106</v>
      </c>
      <c r="E37" s="630"/>
      <c r="F37" s="631"/>
      <c r="G37" s="632"/>
      <c r="H37" s="422">
        <f>ROUND(((1363*C40*C41*C43+3431*C39*C44)*C45*C47),2)</f>
        <v>10537.77</v>
      </c>
    </row>
    <row r="38" spans="1:8" ht="13.5" x14ac:dyDescent="0.2">
      <c r="A38" s="423"/>
      <c r="B38" s="424" t="s">
        <v>107</v>
      </c>
      <c r="C38" s="425">
        <v>2</v>
      </c>
      <c r="D38" s="426"/>
      <c r="E38" s="630"/>
      <c r="F38" s="631"/>
      <c r="G38" s="632"/>
      <c r="H38" s="422"/>
    </row>
    <row r="39" spans="1:8" x14ac:dyDescent="0.2">
      <c r="A39" s="427"/>
      <c r="B39" s="428" t="s">
        <v>108</v>
      </c>
      <c r="C39" s="429">
        <f>C21/100</f>
        <v>2.4E-2</v>
      </c>
      <c r="D39" s="430"/>
      <c r="E39" s="630"/>
      <c r="F39" s="631"/>
      <c r="G39" s="632"/>
      <c r="H39" s="431"/>
    </row>
    <row r="40" spans="1:8" x14ac:dyDescent="0.2">
      <c r="A40" s="427"/>
      <c r="B40" s="428" t="s">
        <v>109</v>
      </c>
      <c r="C40" s="432">
        <f>ROUND((1-0.9*(1-C17/1000)),2)</f>
        <v>0.1</v>
      </c>
      <c r="D40" s="430"/>
      <c r="E40" s="630"/>
      <c r="F40" s="631"/>
      <c r="G40" s="632"/>
      <c r="H40" s="431"/>
    </row>
    <row r="41" spans="1:8" x14ac:dyDescent="0.2">
      <c r="A41" s="427"/>
      <c r="B41" s="433" t="s">
        <v>110</v>
      </c>
      <c r="C41" s="434">
        <f>1+0.6*(C42-1)</f>
        <v>1</v>
      </c>
      <c r="D41" s="430"/>
      <c r="E41" s="630"/>
      <c r="F41" s="631"/>
      <c r="G41" s="632"/>
      <c r="H41" s="422"/>
    </row>
    <row r="42" spans="1:8" x14ac:dyDescent="0.2">
      <c r="A42" s="427"/>
      <c r="B42" s="435" t="s">
        <v>111</v>
      </c>
      <c r="C42" s="436">
        <f>C20</f>
        <v>1</v>
      </c>
      <c r="D42" s="430"/>
      <c r="E42" s="630"/>
      <c r="F42" s="631"/>
      <c r="G42" s="632"/>
      <c r="H42" s="422"/>
    </row>
    <row r="43" spans="1:8" ht="25.5" x14ac:dyDescent="0.2">
      <c r="A43" s="427"/>
      <c r="B43" s="435" t="s">
        <v>112</v>
      </c>
      <c r="C43" s="437">
        <f>1+0.1*(C38-1)</f>
        <v>1.1000000000000001</v>
      </c>
      <c r="D43" s="430"/>
      <c r="E43" s="630"/>
      <c r="F43" s="631"/>
      <c r="G43" s="632"/>
      <c r="H43" s="422"/>
    </row>
    <row r="44" spans="1:8" x14ac:dyDescent="0.2">
      <c r="A44" s="427"/>
      <c r="B44" s="428" t="s">
        <v>113</v>
      </c>
      <c r="C44" s="437">
        <v>3.5</v>
      </c>
      <c r="D44" s="430"/>
      <c r="E44" s="630"/>
      <c r="F44" s="631"/>
      <c r="G44" s="632"/>
      <c r="H44" s="422"/>
    </row>
    <row r="45" spans="1:8" x14ac:dyDescent="0.2">
      <c r="A45" s="427"/>
      <c r="B45" s="438" t="s">
        <v>93</v>
      </c>
      <c r="C45" s="439">
        <v>1.94</v>
      </c>
      <c r="D45" s="440" t="s">
        <v>94</v>
      </c>
      <c r="E45" s="630"/>
      <c r="F45" s="631"/>
      <c r="G45" s="632"/>
      <c r="H45" s="422"/>
    </row>
    <row r="46" spans="1:8" x14ac:dyDescent="0.2">
      <c r="A46" s="427"/>
      <c r="B46" s="441"/>
      <c r="C46" s="439"/>
      <c r="D46" s="383" t="s">
        <v>95</v>
      </c>
      <c r="E46" s="630"/>
      <c r="F46" s="631"/>
      <c r="G46" s="632"/>
      <c r="H46" s="422"/>
    </row>
    <row r="47" spans="1:8" x14ac:dyDescent="0.2">
      <c r="A47" s="427"/>
      <c r="B47" s="441" t="s">
        <v>96</v>
      </c>
      <c r="C47" s="442">
        <v>12.397674</v>
      </c>
      <c r="D47" s="430"/>
      <c r="E47" s="630"/>
      <c r="F47" s="631"/>
      <c r="G47" s="632"/>
      <c r="H47" s="422"/>
    </row>
    <row r="48" spans="1:8" x14ac:dyDescent="0.2">
      <c r="A48" s="419"/>
      <c r="B48" s="420" t="s">
        <v>132</v>
      </c>
      <c r="C48" s="443"/>
      <c r="D48" s="383" t="s">
        <v>114</v>
      </c>
      <c r="E48" s="630" t="s">
        <v>115</v>
      </c>
      <c r="F48" s="631"/>
      <c r="G48" s="632"/>
      <c r="H48" s="422">
        <f>ROUND(((882*C51+11*C50*C52)*C54*C56),2)</f>
        <v>6827.26</v>
      </c>
    </row>
    <row r="49" spans="1:8" ht="13.5" x14ac:dyDescent="0.2">
      <c r="A49" s="423"/>
      <c r="B49" s="424" t="s">
        <v>80</v>
      </c>
      <c r="C49" s="444">
        <f>C20</f>
        <v>1</v>
      </c>
      <c r="D49" s="445"/>
      <c r="E49" s="630"/>
      <c r="F49" s="631"/>
      <c r="G49" s="632"/>
      <c r="H49" s="422"/>
    </row>
    <row r="50" spans="1:8" x14ac:dyDescent="0.2">
      <c r="A50" s="427"/>
      <c r="B50" s="428" t="s">
        <v>116</v>
      </c>
      <c r="C50" s="446">
        <f>C21*2</f>
        <v>4.8</v>
      </c>
      <c r="D50" s="430"/>
      <c r="E50" s="630"/>
      <c r="F50" s="631"/>
      <c r="G50" s="632"/>
      <c r="H50" s="422"/>
    </row>
    <row r="51" spans="1:8" x14ac:dyDescent="0.2">
      <c r="A51" s="427"/>
      <c r="B51" s="428" t="s">
        <v>117</v>
      </c>
      <c r="C51" s="446">
        <f>ROUND((1-0.02*(40-C21)),2)</f>
        <v>0.25</v>
      </c>
      <c r="D51" s="430"/>
      <c r="E51" s="630"/>
      <c r="F51" s="631"/>
      <c r="G51" s="632"/>
      <c r="H51" s="422"/>
    </row>
    <row r="52" spans="1:8" x14ac:dyDescent="0.2">
      <c r="A52" s="427"/>
      <c r="B52" s="428" t="s">
        <v>118</v>
      </c>
      <c r="C52" s="447">
        <f>1+0.1*(C53-1)</f>
        <v>1.2</v>
      </c>
      <c r="D52" s="448"/>
      <c r="E52" s="630"/>
      <c r="F52" s="631"/>
      <c r="G52" s="632"/>
      <c r="H52" s="422"/>
    </row>
    <row r="53" spans="1:8" x14ac:dyDescent="0.2">
      <c r="A53" s="427"/>
      <c r="B53" s="428" t="s">
        <v>119</v>
      </c>
      <c r="C53" s="444">
        <v>3</v>
      </c>
      <c r="D53" s="448"/>
      <c r="E53" s="630"/>
      <c r="F53" s="631"/>
      <c r="G53" s="632"/>
      <c r="H53" s="422"/>
    </row>
    <row r="54" spans="1:8" x14ac:dyDescent="0.2">
      <c r="A54" s="427"/>
      <c r="B54" s="438" t="s">
        <v>93</v>
      </c>
      <c r="C54" s="439">
        <v>1.94</v>
      </c>
      <c r="D54" s="440" t="s">
        <v>94</v>
      </c>
      <c r="E54" s="630"/>
      <c r="F54" s="631"/>
      <c r="G54" s="632"/>
      <c r="H54" s="422"/>
    </row>
    <row r="55" spans="1:8" x14ac:dyDescent="0.2">
      <c r="A55" s="427"/>
      <c r="B55" s="441"/>
      <c r="C55" s="439"/>
      <c r="D55" s="383" t="s">
        <v>95</v>
      </c>
      <c r="E55" s="630"/>
      <c r="F55" s="631"/>
      <c r="G55" s="632"/>
      <c r="H55" s="422"/>
    </row>
    <row r="56" spans="1:8" x14ac:dyDescent="0.2">
      <c r="A56" s="427"/>
      <c r="B56" s="441" t="s">
        <v>96</v>
      </c>
      <c r="C56" s="442">
        <v>12.397674</v>
      </c>
      <c r="D56" s="430"/>
      <c r="E56" s="630"/>
      <c r="F56" s="631"/>
      <c r="G56" s="632"/>
      <c r="H56" s="422"/>
    </row>
    <row r="57" spans="1:8" x14ac:dyDescent="0.2">
      <c r="A57" s="449"/>
      <c r="B57" s="450" t="s">
        <v>133</v>
      </c>
      <c r="C57" s="451"/>
      <c r="D57" s="452"/>
      <c r="E57" s="633"/>
      <c r="F57" s="634"/>
      <c r="G57" s="635"/>
      <c r="H57" s="453">
        <f>SUM(H37:H56)</f>
        <v>17365.03</v>
      </c>
    </row>
    <row r="58" spans="1:8" x14ac:dyDescent="0.2">
      <c r="A58" s="414">
        <v>3</v>
      </c>
      <c r="B58" s="415" t="s">
        <v>134</v>
      </c>
      <c r="C58" s="454"/>
      <c r="D58" s="455" t="s">
        <v>120</v>
      </c>
      <c r="E58" s="668" t="s">
        <v>140</v>
      </c>
      <c r="F58" s="669"/>
      <c r="G58" s="670"/>
      <c r="H58" s="418">
        <f>ROUND((C61*C59*C60*C62*C64),2)</f>
        <v>27560.03</v>
      </c>
    </row>
    <row r="59" spans="1:8" x14ac:dyDescent="0.2">
      <c r="A59" s="456"/>
      <c r="B59" s="457" t="s">
        <v>101</v>
      </c>
      <c r="C59" s="458">
        <v>1</v>
      </c>
      <c r="D59" s="459" t="s">
        <v>102</v>
      </c>
      <c r="E59" s="630"/>
      <c r="F59" s="631"/>
      <c r="G59" s="632"/>
      <c r="H59" s="422"/>
    </row>
    <row r="60" spans="1:8" x14ac:dyDescent="0.2">
      <c r="A60" s="456"/>
      <c r="B60" s="457" t="s">
        <v>103</v>
      </c>
      <c r="C60" s="458">
        <v>10</v>
      </c>
      <c r="D60" s="459"/>
      <c r="E60" s="630"/>
      <c r="F60" s="631"/>
      <c r="G60" s="632"/>
      <c r="H60" s="422"/>
    </row>
    <row r="61" spans="1:8" x14ac:dyDescent="0.2">
      <c r="A61" s="427"/>
      <c r="B61" s="457" t="s">
        <v>104</v>
      </c>
      <c r="C61" s="384">
        <v>130</v>
      </c>
      <c r="D61" s="460"/>
      <c r="E61" s="630"/>
      <c r="F61" s="631"/>
      <c r="G61" s="632"/>
      <c r="H61" s="422"/>
    </row>
    <row r="62" spans="1:8" x14ac:dyDescent="0.2">
      <c r="A62" s="427"/>
      <c r="B62" s="396" t="s">
        <v>93</v>
      </c>
      <c r="C62" s="461">
        <v>1.71</v>
      </c>
      <c r="D62" s="462" t="s">
        <v>94</v>
      </c>
      <c r="E62" s="630"/>
      <c r="F62" s="631"/>
      <c r="G62" s="632"/>
      <c r="H62" s="422"/>
    </row>
    <row r="63" spans="1:8" x14ac:dyDescent="0.2">
      <c r="A63" s="427"/>
      <c r="B63" s="463"/>
      <c r="C63" s="461"/>
      <c r="D63" s="464" t="s">
        <v>95</v>
      </c>
      <c r="E63" s="630"/>
      <c r="F63" s="631"/>
      <c r="G63" s="632"/>
      <c r="H63" s="422"/>
    </row>
    <row r="64" spans="1:8" x14ac:dyDescent="0.2">
      <c r="A64" s="427"/>
      <c r="B64" s="463" t="s">
        <v>96</v>
      </c>
      <c r="C64" s="465">
        <v>12.397674</v>
      </c>
      <c r="D64" s="460"/>
      <c r="E64" s="630"/>
      <c r="F64" s="631"/>
      <c r="G64" s="632"/>
      <c r="H64" s="422"/>
    </row>
    <row r="65" spans="1:8" x14ac:dyDescent="0.2">
      <c r="A65" s="449"/>
      <c r="B65" s="450" t="s">
        <v>135</v>
      </c>
      <c r="C65" s="466"/>
      <c r="D65" s="467"/>
      <c r="E65" s="633"/>
      <c r="F65" s="634"/>
      <c r="G65" s="635"/>
      <c r="H65" s="453">
        <f>SUM(H58:H64)</f>
        <v>27560.03</v>
      </c>
    </row>
    <row r="66" spans="1:8" x14ac:dyDescent="0.2">
      <c r="A66" s="666" t="s">
        <v>121</v>
      </c>
      <c r="B66" s="667"/>
      <c r="C66" s="667"/>
      <c r="D66" s="667"/>
      <c r="E66" s="667"/>
      <c r="F66" s="667"/>
      <c r="G66" s="671"/>
      <c r="H66" s="468">
        <f>+H57+H65</f>
        <v>44925.06</v>
      </c>
    </row>
    <row r="67" spans="1:8" x14ac:dyDescent="0.2">
      <c r="A67" s="469">
        <v>4</v>
      </c>
      <c r="B67" s="470" t="s">
        <v>122</v>
      </c>
      <c r="C67" s="471"/>
      <c r="D67" s="471"/>
      <c r="E67" s="672"/>
      <c r="F67" s="673"/>
      <c r="G67" s="674"/>
      <c r="H67" s="472">
        <f>H34+H66</f>
        <v>49105.999350838974</v>
      </c>
    </row>
    <row r="68" spans="1:8" x14ac:dyDescent="0.2">
      <c r="A68" s="469">
        <v>5</v>
      </c>
      <c r="B68" s="470" t="s">
        <v>123</v>
      </c>
      <c r="C68" s="471"/>
      <c r="D68" s="471"/>
      <c r="E68" s="672"/>
      <c r="F68" s="673"/>
      <c r="G68" s="674"/>
      <c r="H68" s="473">
        <f>ROUND(H67,2)</f>
        <v>49106</v>
      </c>
    </row>
    <row r="69" spans="1:8" ht="38.25" x14ac:dyDescent="0.2">
      <c r="A69" s="469">
        <v>6</v>
      </c>
      <c r="B69" s="474" t="s">
        <v>15</v>
      </c>
      <c r="C69" s="475">
        <v>0.18</v>
      </c>
      <c r="D69" s="476" t="s">
        <v>124</v>
      </c>
      <c r="E69" s="477">
        <f>H68</f>
        <v>49106</v>
      </c>
      <c r="F69" s="477" t="s">
        <v>125</v>
      </c>
      <c r="G69" s="477">
        <v>0.18</v>
      </c>
      <c r="H69" s="468">
        <f>ROUND((H68*G69),2)</f>
        <v>8839.08</v>
      </c>
    </row>
    <row r="70" spans="1:8" x14ac:dyDescent="0.2">
      <c r="A70" s="675" t="s">
        <v>126</v>
      </c>
      <c r="B70" s="676"/>
      <c r="C70" s="676"/>
      <c r="D70" s="676"/>
      <c r="E70" s="676"/>
      <c r="F70" s="676"/>
      <c r="G70" s="677"/>
      <c r="H70" s="478">
        <f>H68+H69</f>
        <v>57945.08</v>
      </c>
    </row>
    <row r="73" spans="1:8" x14ac:dyDescent="0.2">
      <c r="G73" s="155"/>
    </row>
    <row r="74" spans="1:8" x14ac:dyDescent="0.2">
      <c r="B74" s="124" t="s">
        <v>218</v>
      </c>
      <c r="G74" s="165" t="s">
        <v>219</v>
      </c>
    </row>
  </sheetData>
  <mergeCells count="23">
    <mergeCell ref="E58:G65"/>
    <mergeCell ref="A66:G66"/>
    <mergeCell ref="E67:G67"/>
    <mergeCell ref="E68:G68"/>
    <mergeCell ref="A70:G70"/>
    <mergeCell ref="E48:G57"/>
    <mergeCell ref="A9:H9"/>
    <mergeCell ref="A10:H10"/>
    <mergeCell ref="A11:H11"/>
    <mergeCell ref="E13:G13"/>
    <mergeCell ref="E14:G14"/>
    <mergeCell ref="E15:G21"/>
    <mergeCell ref="A22:G22"/>
    <mergeCell ref="E23:G33"/>
    <mergeCell ref="A34:G34"/>
    <mergeCell ref="A35:G35"/>
    <mergeCell ref="E36:G47"/>
    <mergeCell ref="B8:G8"/>
    <mergeCell ref="E2:H2"/>
    <mergeCell ref="E3:H3"/>
    <mergeCell ref="E5:H5"/>
    <mergeCell ref="A6:H6"/>
    <mergeCell ref="A7:H7"/>
  </mergeCells>
  <pageMargins left="0.7" right="0.7" top="0.75" bottom="0.75" header="0.3" footer="0.3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BreakPreview" topLeftCell="A7" zoomScaleNormal="100" zoomScaleSheetLayoutView="100" workbookViewId="0">
      <selection activeCell="C20" sqref="C20"/>
    </sheetView>
  </sheetViews>
  <sheetFormatPr defaultRowHeight="15" x14ac:dyDescent="0.25"/>
  <cols>
    <col min="1" max="1" width="10.42578125" customWidth="1"/>
    <col min="2" max="2" width="15" customWidth="1"/>
    <col min="3" max="3" width="70.28515625" customWidth="1"/>
    <col min="5" max="5" width="13.42578125" customWidth="1"/>
  </cols>
  <sheetData>
    <row r="1" spans="1:3" x14ac:dyDescent="0.25">
      <c r="A1" s="124"/>
      <c r="B1" s="124"/>
      <c r="C1" s="125"/>
    </row>
    <row r="2" spans="1:3" x14ac:dyDescent="0.25">
      <c r="A2" s="124"/>
      <c r="B2" s="124"/>
      <c r="C2" s="125"/>
    </row>
    <row r="3" spans="1:3" x14ac:dyDescent="0.25">
      <c r="A3" s="124"/>
      <c r="B3" s="124"/>
      <c r="C3" s="125"/>
    </row>
    <row r="4" spans="1:3" x14ac:dyDescent="0.25">
      <c r="A4" s="126" t="s">
        <v>146</v>
      </c>
      <c r="B4" s="126"/>
      <c r="C4" s="127" t="s">
        <v>147</v>
      </c>
    </row>
    <row r="5" spans="1:3" x14ac:dyDescent="0.25">
      <c r="A5" s="128"/>
      <c r="B5" s="128"/>
      <c r="C5" s="129"/>
    </row>
    <row r="6" spans="1:3" x14ac:dyDescent="0.25">
      <c r="A6" s="128"/>
      <c r="B6" s="128"/>
      <c r="C6" s="129"/>
    </row>
    <row r="7" spans="1:3" x14ac:dyDescent="0.25">
      <c r="A7" s="126" t="s">
        <v>148</v>
      </c>
      <c r="B7" s="126"/>
      <c r="C7" s="127" t="s">
        <v>149</v>
      </c>
    </row>
    <row r="8" spans="1:3" x14ac:dyDescent="0.25">
      <c r="A8" s="126" t="s">
        <v>301</v>
      </c>
      <c r="B8" s="126"/>
      <c r="C8" s="127" t="s">
        <v>302</v>
      </c>
    </row>
    <row r="9" spans="1:3" x14ac:dyDescent="0.25">
      <c r="A9" s="130"/>
      <c r="B9" s="130"/>
      <c r="C9" s="130"/>
    </row>
    <row r="10" spans="1:3" x14ac:dyDescent="0.25">
      <c r="A10" s="130"/>
      <c r="B10" s="130"/>
      <c r="C10" s="130"/>
    </row>
    <row r="11" spans="1:3" ht="68.25" customHeight="1" x14ac:dyDescent="0.25">
      <c r="A11" s="678" t="s">
        <v>150</v>
      </c>
      <c r="B11" s="679"/>
      <c r="C11" s="680"/>
    </row>
    <row r="12" spans="1:3" ht="28.5" customHeight="1" x14ac:dyDescent="0.25">
      <c r="A12" s="681" t="s">
        <v>327</v>
      </c>
      <c r="B12" s="682"/>
      <c r="C12" s="683"/>
    </row>
    <row r="13" spans="1:3" ht="25.5" x14ac:dyDescent="0.25">
      <c r="A13" s="131" t="s">
        <v>151</v>
      </c>
      <c r="B13" s="132">
        <f>('См№1 ПР'!Q40)/1.18</f>
        <v>467562.49152542377</v>
      </c>
      <c r="C13" s="133" t="s">
        <v>152</v>
      </c>
    </row>
    <row r="14" spans="1:3" x14ac:dyDescent="0.25">
      <c r="A14" s="131"/>
      <c r="B14" s="134" t="s">
        <v>292</v>
      </c>
      <c r="C14" s="133" t="s">
        <v>153</v>
      </c>
    </row>
    <row r="15" spans="1:3" x14ac:dyDescent="0.25">
      <c r="A15" s="131" t="s">
        <v>154</v>
      </c>
      <c r="B15" s="135">
        <v>3.95</v>
      </c>
      <c r="C15" s="136" t="s">
        <v>155</v>
      </c>
    </row>
    <row r="16" spans="1:3" ht="25.5" x14ac:dyDescent="0.25">
      <c r="A16" s="131" t="s">
        <v>156</v>
      </c>
      <c r="B16" s="132">
        <f>(B13/B15)/1.18</f>
        <v>100313.7720500802</v>
      </c>
      <c r="C16" s="133" t="s">
        <v>157</v>
      </c>
    </row>
    <row r="17" spans="1:5" x14ac:dyDescent="0.25">
      <c r="A17" s="131" t="s">
        <v>158</v>
      </c>
      <c r="B17" s="132">
        <f>('См№2 ТОП'!N62+'См№3 ГЕО'!J54)/1.18</f>
        <v>992944.1186440679</v>
      </c>
      <c r="C17" s="133" t="s">
        <v>159</v>
      </c>
    </row>
    <row r="18" spans="1:5" x14ac:dyDescent="0.25">
      <c r="A18" s="131"/>
      <c r="B18" s="134" t="s">
        <v>292</v>
      </c>
      <c r="C18" s="133" t="s">
        <v>160</v>
      </c>
    </row>
    <row r="19" spans="1:5" x14ac:dyDescent="0.25">
      <c r="A19" s="131" t="s">
        <v>154</v>
      </c>
      <c r="B19" s="135">
        <v>3.99</v>
      </c>
      <c r="C19" s="136" t="s">
        <v>161</v>
      </c>
    </row>
    <row r="20" spans="1:5" ht="25.5" x14ac:dyDescent="0.25">
      <c r="A20" s="131" t="s">
        <v>162</v>
      </c>
      <c r="B20" s="132">
        <f>B17/B19</f>
        <v>248858.17509876387</v>
      </c>
      <c r="C20" s="133" t="s">
        <v>163</v>
      </c>
      <c r="E20" s="169">
        <f>B20+B16</f>
        <v>349171.94714884408</v>
      </c>
    </row>
    <row r="21" spans="1:5" ht="15.75" x14ac:dyDescent="0.25">
      <c r="A21" s="137" t="s">
        <v>164</v>
      </c>
      <c r="B21" s="138">
        <v>3.95</v>
      </c>
      <c r="C21" s="139" t="s">
        <v>290</v>
      </c>
    </row>
    <row r="22" spans="1:5" ht="15.75" x14ac:dyDescent="0.25">
      <c r="A22" s="137" t="s">
        <v>164</v>
      </c>
      <c r="B22" s="138">
        <v>3.99</v>
      </c>
      <c r="C22" s="140" t="s">
        <v>291</v>
      </c>
    </row>
    <row r="23" spans="1:5" ht="15.75" x14ac:dyDescent="0.25">
      <c r="A23" s="137"/>
      <c r="B23" s="132">
        <f>(B16+B20)/1000000</f>
        <v>0.34917194714884409</v>
      </c>
      <c r="C23" s="133" t="s">
        <v>165</v>
      </c>
    </row>
    <row r="24" spans="1:5" ht="38.25" x14ac:dyDescent="0.25">
      <c r="A24" s="131" t="s">
        <v>166</v>
      </c>
      <c r="B24" s="141">
        <v>0.27300000000000002</v>
      </c>
      <c r="C24" s="133" t="s">
        <v>167</v>
      </c>
    </row>
    <row r="25" spans="1:5" x14ac:dyDescent="0.25">
      <c r="A25" s="131" t="s">
        <v>15</v>
      </c>
      <c r="B25" s="135">
        <v>18</v>
      </c>
      <c r="C25" s="133" t="s">
        <v>168</v>
      </c>
    </row>
    <row r="26" spans="1:5" ht="25.5" x14ac:dyDescent="0.25">
      <c r="A26" s="131" t="s">
        <v>169</v>
      </c>
      <c r="B26" s="135">
        <v>1</v>
      </c>
      <c r="C26" s="133" t="s">
        <v>170</v>
      </c>
    </row>
    <row r="27" spans="1:5" x14ac:dyDescent="0.25">
      <c r="A27" s="142" t="s">
        <v>171</v>
      </c>
      <c r="B27" s="135">
        <v>1</v>
      </c>
      <c r="C27" s="136" t="s">
        <v>172</v>
      </c>
    </row>
    <row r="28" spans="1:5" x14ac:dyDescent="0.25">
      <c r="A28" s="143" t="s">
        <v>173</v>
      </c>
      <c r="B28" s="144">
        <f>(B16*B21+B20*B22)*B24*B26*B27+0.01</f>
        <v>379247.11048003455</v>
      </c>
      <c r="C28" s="133" t="s">
        <v>174</v>
      </c>
    </row>
    <row r="29" spans="1:5" x14ac:dyDescent="0.25">
      <c r="A29" s="145" t="s">
        <v>15</v>
      </c>
      <c r="B29" s="146">
        <f>B28*B25/100-0.01</f>
        <v>68264.469886406223</v>
      </c>
      <c r="C29" s="133" t="s">
        <v>273</v>
      </c>
    </row>
    <row r="30" spans="1:5" x14ac:dyDescent="0.25">
      <c r="A30" s="147" t="s">
        <v>175</v>
      </c>
      <c r="B30" s="148">
        <f>B28+B29</f>
        <v>447511.58036644076</v>
      </c>
      <c r="C30" s="149" t="s">
        <v>176</v>
      </c>
    </row>
    <row r="31" spans="1:5" x14ac:dyDescent="0.25">
      <c r="A31" s="150"/>
      <c r="B31" s="151"/>
      <c r="C31" s="150"/>
    </row>
    <row r="32" spans="1:5" ht="15.75" x14ac:dyDescent="0.25">
      <c r="A32" s="152" t="s">
        <v>177</v>
      </c>
      <c r="B32" s="151"/>
      <c r="C32" s="150"/>
    </row>
    <row r="33" spans="1:3" x14ac:dyDescent="0.25">
      <c r="A33" s="150"/>
      <c r="B33" s="151"/>
      <c r="C33" s="150"/>
    </row>
    <row r="34" spans="1:3" x14ac:dyDescent="0.25">
      <c r="A34" s="153"/>
      <c r="B34" s="153"/>
      <c r="C34" s="153"/>
    </row>
    <row r="35" spans="1:3" x14ac:dyDescent="0.25">
      <c r="A35" s="684"/>
      <c r="B35" s="684"/>
      <c r="C35" s="154"/>
    </row>
    <row r="36" spans="1:3" x14ac:dyDescent="0.25">
      <c r="A36" s="155"/>
      <c r="B36" s="155"/>
      <c r="C36" s="154"/>
    </row>
    <row r="37" spans="1:3" x14ac:dyDescent="0.25">
      <c r="A37" s="684" t="s">
        <v>178</v>
      </c>
      <c r="B37" s="684"/>
      <c r="C37" s="154" t="s">
        <v>219</v>
      </c>
    </row>
  </sheetData>
  <mergeCells count="4">
    <mergeCell ref="A11:C11"/>
    <mergeCell ref="A12:C12"/>
    <mergeCell ref="A35:B35"/>
    <mergeCell ref="A37:B37"/>
  </mergeCells>
  <pageMargins left="0.7" right="0.7" top="0.75" bottom="0.75" header="0.3" footer="0.3"/>
  <pageSetup paperSize="9" scale="91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Сводная смета</vt:lpstr>
      <vt:lpstr>См№1 ПР</vt:lpstr>
      <vt:lpstr>См№2 ТОП</vt:lpstr>
      <vt:lpstr>См№3 ГЕО</vt:lpstr>
      <vt:lpstr>6 Межевание</vt:lpstr>
      <vt:lpstr>5 Кадастр</vt:lpstr>
      <vt:lpstr>Экспертиза</vt:lpstr>
      <vt:lpstr>'5 Кадастр'!Область_печати</vt:lpstr>
      <vt:lpstr>'6 Межевание'!Область_печати</vt:lpstr>
      <vt:lpstr>'Сводная смета'!Область_печати</vt:lpstr>
      <vt:lpstr>'См№3 ГЕО'!Область_печати</vt:lpstr>
      <vt:lpstr>Экспертиза!Область_печати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2017-04-14T09:06:58Z</dcterms:modified>
</cp:coreProperties>
</file>